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Marzo\"/>
    </mc:Choice>
  </mc:AlternateContent>
  <xr:revisionPtr revIDLastSave="0" documentId="13_ncr:1_{435C1807-D6BE-4A2E-91D4-90ABC9C560D2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3" r:id="rId1"/>
    <sheet name="E RESULTADOS" sheetId="4" r:id="rId2"/>
  </sheets>
  <externalReferences>
    <externalReference r:id="rId3"/>
  </externalReferences>
  <definedNames>
    <definedName name="_xlnm._FilterDatabase" localSheetId="1" hidden="1">'E RESULTADOS'!$A$2:$J$78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RESULTADOS'!$A$1:$H$88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3" i="4" l="1"/>
  <c r="G71" i="4"/>
  <c r="H71" i="4" s="1"/>
  <c r="G69" i="4"/>
  <c r="F67" i="4"/>
  <c r="D67" i="4"/>
  <c r="G67" i="4" s="1"/>
  <c r="H67" i="4" s="1"/>
  <c r="D61" i="4"/>
  <c r="D59" i="4" s="1"/>
  <c r="F59" i="4"/>
  <c r="F51" i="4"/>
  <c r="D51" i="4"/>
  <c r="G49" i="4"/>
  <c r="H49" i="4" s="1"/>
  <c r="G48" i="4"/>
  <c r="H48" i="4" s="1"/>
  <c r="G47" i="4"/>
  <c r="H47" i="4" s="1"/>
  <c r="F45" i="4"/>
  <c r="D45" i="4"/>
  <c r="G43" i="4"/>
  <c r="H43" i="4" s="1"/>
  <c r="G39" i="4"/>
  <c r="H39" i="4" s="1"/>
  <c r="F35" i="4"/>
  <c r="D32" i="4"/>
  <c r="D30" i="4"/>
  <c r="D28" i="4" s="1"/>
  <c r="F28" i="4"/>
  <c r="F25" i="4" s="1"/>
  <c r="D21" i="4"/>
  <c r="D19" i="4" s="1"/>
  <c r="F19" i="4"/>
  <c r="F17" i="4"/>
  <c r="F12" i="4"/>
  <c r="F10" i="4" s="1"/>
  <c r="F24" i="4" s="1"/>
  <c r="G61" i="4" l="1"/>
  <c r="H61" i="4" s="1"/>
  <c r="G45" i="4"/>
  <c r="H45" i="4" s="1"/>
  <c r="F33" i="4"/>
  <c r="F65" i="4" s="1"/>
  <c r="F78" i="4" s="1"/>
  <c r="G19" i="4"/>
  <c r="H19" i="4" s="1"/>
  <c r="D17" i="4"/>
  <c r="D25" i="4"/>
  <c r="G28" i="4"/>
  <c r="H28" i="4" s="1"/>
  <c r="G37" i="4"/>
  <c r="H37" i="4" s="1"/>
  <c r="G41" i="4"/>
  <c r="H41" i="4" s="1"/>
  <c r="G75" i="4"/>
  <c r="H75" i="4" s="1"/>
  <c r="G14" i="4"/>
  <c r="H14" i="4" s="1"/>
  <c r="D35" i="4"/>
  <c r="D12" i="4"/>
  <c r="G59" i="4"/>
  <c r="H59" i="4" s="1"/>
  <c r="G70" i="4"/>
  <c r="H70" i="4" s="1"/>
  <c r="D73" i="4"/>
  <c r="G38" i="4"/>
  <c r="H38" i="4" s="1"/>
  <c r="G40" i="4"/>
  <c r="H40" i="4" s="1"/>
  <c r="G42" i="4"/>
  <c r="H42" i="4" s="1"/>
  <c r="G76" i="4"/>
  <c r="G15" i="4"/>
  <c r="G21" i="4"/>
  <c r="H21" i="4" s="1"/>
  <c r="G30" i="4"/>
  <c r="H30" i="4" s="1"/>
  <c r="E2079" i="3"/>
  <c r="E1531" i="3"/>
  <c r="E1524" i="3"/>
  <c r="P53" i="3"/>
  <c r="Q53" i="3" s="1"/>
  <c r="G53" i="3"/>
  <c r="H53" i="3" s="1"/>
  <c r="P52" i="3"/>
  <c r="Q52" i="3" s="1"/>
  <c r="G52" i="3"/>
  <c r="H52" i="3" s="1"/>
  <c r="P51" i="3"/>
  <c r="Q51" i="3" s="1"/>
  <c r="M50" i="3"/>
  <c r="G51" i="3"/>
  <c r="H51" i="3" s="1"/>
  <c r="O50" i="3"/>
  <c r="F50" i="3"/>
  <c r="D50" i="3"/>
  <c r="D42" i="3"/>
  <c r="G42" i="3" s="1"/>
  <c r="H42" i="3" s="1"/>
  <c r="Q44" i="3"/>
  <c r="P44" i="3"/>
  <c r="O40" i="3"/>
  <c r="O46" i="3" s="1"/>
  <c r="H44" i="3"/>
  <c r="G44" i="3"/>
  <c r="Q43" i="3"/>
  <c r="P43" i="3"/>
  <c r="M40" i="3"/>
  <c r="Q42" i="3"/>
  <c r="P42" i="3"/>
  <c r="F42" i="3"/>
  <c r="G40" i="3"/>
  <c r="H40" i="3" s="1"/>
  <c r="G39" i="3"/>
  <c r="H39" i="3" s="1"/>
  <c r="H38" i="3"/>
  <c r="G38" i="3"/>
  <c r="G37" i="3"/>
  <c r="H37" i="3" s="1"/>
  <c r="G36" i="3"/>
  <c r="H36" i="3" s="1"/>
  <c r="Q35" i="3"/>
  <c r="P35" i="3"/>
  <c r="M33" i="3"/>
  <c r="P33" i="3" s="1"/>
  <c r="Q33" i="3" s="1"/>
  <c r="H35" i="3"/>
  <c r="G35" i="3"/>
  <c r="G34" i="3"/>
  <c r="H34" i="3" s="1"/>
  <c r="O33" i="3"/>
  <c r="G33" i="3"/>
  <c r="H33" i="3" s="1"/>
  <c r="Q31" i="3"/>
  <c r="P31" i="3"/>
  <c r="O29" i="3"/>
  <c r="O26" i="3" s="1"/>
  <c r="F31" i="3"/>
  <c r="D31" i="3"/>
  <c r="M29" i="3"/>
  <c r="G28" i="3"/>
  <c r="H28" i="3" s="1"/>
  <c r="G27" i="3"/>
  <c r="H27" i="3" s="1"/>
  <c r="P24" i="3"/>
  <c r="Q24" i="3" s="1"/>
  <c r="F24" i="3"/>
  <c r="D24" i="3"/>
  <c r="O22" i="3"/>
  <c r="O10" i="3" s="1"/>
  <c r="M22" i="3"/>
  <c r="P22" i="3" s="1"/>
  <c r="Q22" i="3" s="1"/>
  <c r="G22" i="3"/>
  <c r="H22" i="3" s="1"/>
  <c r="G21" i="3"/>
  <c r="H21" i="3" s="1"/>
  <c r="Q20" i="3"/>
  <c r="P20" i="3"/>
  <c r="D17" i="3"/>
  <c r="G17" i="3" s="1"/>
  <c r="H17" i="3" s="1"/>
  <c r="P19" i="3"/>
  <c r="Q19" i="3" s="1"/>
  <c r="G19" i="3"/>
  <c r="H19" i="3" s="1"/>
  <c r="P18" i="3"/>
  <c r="Q18" i="3" s="1"/>
  <c r="P17" i="3"/>
  <c r="Q17" i="3" s="1"/>
  <c r="F17" i="3"/>
  <c r="P16" i="3"/>
  <c r="Q16" i="3" s="1"/>
  <c r="Q15" i="3"/>
  <c r="P15" i="3"/>
  <c r="M12" i="3"/>
  <c r="G15" i="3"/>
  <c r="H15" i="3" s="1"/>
  <c r="D12" i="3"/>
  <c r="G14" i="3"/>
  <c r="O12" i="3"/>
  <c r="F12" i="3"/>
  <c r="O7" i="3"/>
  <c r="M7" i="3"/>
  <c r="G12" i="4" l="1"/>
  <c r="H12" i="4" s="1"/>
  <c r="D10" i="4"/>
  <c r="G25" i="4"/>
  <c r="H25" i="4" s="1"/>
  <c r="G35" i="4"/>
  <c r="H35" i="4" s="1"/>
  <c r="D33" i="4"/>
  <c r="G17" i="4"/>
  <c r="H17" i="4" s="1"/>
  <c r="G73" i="4"/>
  <c r="H73" i="4" s="1"/>
  <c r="M26" i="3"/>
  <c r="P26" i="3"/>
  <c r="Q26" i="3" s="1"/>
  <c r="O37" i="3"/>
  <c r="O48" i="3" s="1"/>
  <c r="F30" i="3"/>
  <c r="F48" i="3" s="1"/>
  <c r="G24" i="3"/>
  <c r="H24" i="3" s="1"/>
  <c r="F10" i="3"/>
  <c r="P12" i="3"/>
  <c r="Q12" i="3" s="1"/>
  <c r="M10" i="3"/>
  <c r="P40" i="3"/>
  <c r="Q40" i="3" s="1"/>
  <c r="M46" i="3"/>
  <c r="P46" i="3" s="1"/>
  <c r="Q46" i="3" s="1"/>
  <c r="D30" i="3"/>
  <c r="G12" i="3"/>
  <c r="H12" i="3" s="1"/>
  <c r="D10" i="3"/>
  <c r="G20" i="3"/>
  <c r="H20" i="3" s="1"/>
  <c r="G45" i="3"/>
  <c r="H45" i="3" s="1"/>
  <c r="P29" i="3"/>
  <c r="Q29" i="3" s="1"/>
  <c r="G31" i="3"/>
  <c r="H31" i="3" s="1"/>
  <c r="G33" i="4" l="1"/>
  <c r="H33" i="4" s="1"/>
  <c r="G10" i="4"/>
  <c r="H10" i="4" s="1"/>
  <c r="D24" i="4"/>
  <c r="G30" i="3"/>
  <c r="H30" i="3" s="1"/>
  <c r="D48" i="3"/>
  <c r="G10" i="3"/>
  <c r="H10" i="3" s="1"/>
  <c r="M37" i="3"/>
  <c r="P10" i="3"/>
  <c r="Q10" i="3" s="1"/>
  <c r="G24" i="4" l="1"/>
  <c r="H24" i="4" s="1"/>
  <c r="D65" i="4"/>
  <c r="P37" i="3"/>
  <c r="Q37" i="3" s="1"/>
  <c r="M48" i="3"/>
  <c r="P48" i="3" s="1"/>
  <c r="Q48" i="3" s="1"/>
  <c r="G48" i="3"/>
  <c r="H48" i="3" s="1"/>
  <c r="G65" i="4" l="1"/>
  <c r="H65" i="4" s="1"/>
  <c r="D78" i="4"/>
  <c r="G78" i="4" l="1"/>
  <c r="H78" i="4" s="1"/>
</calcChain>
</file>

<file path=xl/sharedStrings.xml><?xml version="1.0" encoding="utf-8"?>
<sst xmlns="http://schemas.openxmlformats.org/spreadsheetml/2006/main" count="139" uniqueCount="119">
  <si>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</si>
  <si>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</si>
  <si>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</si>
  <si>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</si>
  <si>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</si>
  <si>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</si>
  <si>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</si>
  <si>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</si>
  <si>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</si>
  <si>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</si>
  <si>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</si>
  <si>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</si>
  <si>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</si>
  <si>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</si>
  <si>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</si>
  <si>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</si>
  <si>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</si>
  <si>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</si>
  <si>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</si>
  <si>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</si>
  <si>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</si>
  <si>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</si>
  <si>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</si>
  <si>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CUENTAS POR COBRAR DE DIFICIL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</si>
  <si>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</si>
  <si>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</si>
  <si>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</si>
  <si>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</si>
  <si>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</si>
  <si>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</si>
  <si>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</si>
  <si>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</si>
  <si>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</si>
  <si>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</si>
  <si>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</si>
  <si>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</si>
  <si>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</si>
  <si>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</si>
  <si>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</si>
  <si>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</si>
  <si>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</si>
  <si>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</si>
  <si>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</si>
  <si>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</si>
  <si>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</si>
  <si>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</si>
  <si>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</si>
  <si>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</si>
  <si>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</si>
  <si>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</si>
  <si>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</si>
  <si>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</si>
  <si>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</si>
  <si>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</si>
  <si>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</si>
  <si>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</si>
  <si>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</si>
  <si>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</si>
  <si>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</si>
  <si>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</si>
  <si>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</si>
  <si>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</si>
  <si>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</si>
  <si>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</si>
  <si>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</si>
  <si>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</si>
  <si>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</si>
  <si>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</si>
  <si>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</si>
  <si>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</si>
  <si>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</si>
  <si>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</si>
  <si>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</si>
  <si>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</si>
  <si>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</si>
  <si>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</si>
  <si>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</si>
  <si>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</si>
  <si>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</si>
  <si>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</si>
  <si>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</si>
  <si>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DÉFICIT / UTILIDAD EN VENTAS</t>
  </si>
  <si>
    <t>TRANSFERENCIAS DISTRITO</t>
  </si>
  <si>
    <t>OPERACIONES INTERINSTITUCIONALES</t>
  </si>
  <si>
    <t xml:space="preserve">OPERACIONES DE ENLACE </t>
  </si>
  <si>
    <t>OPERACIONES SIN FLUJO DE EFECTIVO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</si>
  <si>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</si>
  <si>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</si>
  <si>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</si>
  <si>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</si>
  <si>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</si>
  <si>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</si>
  <si>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</si>
  <si>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</si>
  <si>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</si>
  <si>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</si>
  <si>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</si>
  <si>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</si>
  <si>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|</t>
  </si>
  <si>
    <t>UTILIDAD OPERACIONAL</t>
  </si>
  <si>
    <t>OTROS INGRESOS</t>
  </si>
  <si>
    <t>FINANCIEROS</t>
  </si>
  <si>
    <t>INGRESOS DIVERSOS</t>
  </si>
  <si>
    <t>OTROS GASTOS</t>
  </si>
  <si>
    <t>COMISIONES</t>
  </si>
  <si>
    <t>EXCEDENTE DEL EJERCICIO</t>
  </si>
  <si>
    <t>Contador - T.P. 44786-T</t>
  </si>
  <si>
    <t>A 31 DE MARZO DE 2020</t>
  </si>
  <si>
    <t>DEL 01 DE ENERO AL 31 DE MARZO DE 2020</t>
  </si>
  <si>
    <t>COSTO DE VENTAS DE  SERVICIOS</t>
  </si>
  <si>
    <t>OTROS SERVICIOS</t>
  </si>
  <si>
    <t>FONDOS RECIBIDOS</t>
  </si>
  <si>
    <t>PROVISIÓN LITIGIOS Y DEMANDAS</t>
  </si>
  <si>
    <t>TRANSFERENCIAS</t>
  </si>
  <si>
    <t>TRANSFERENCIAS AL SECTOR PRIVADO</t>
  </si>
  <si>
    <t>SISTEMA GENERAL DE PARTICIPACIONES</t>
  </si>
  <si>
    <t>SISTEMA  GENERAL DE SEGURIDAD SOCIAL EN SALUD</t>
  </si>
  <si>
    <t xml:space="preserve">OTRAS TRANSFERENCIAS </t>
  </si>
  <si>
    <t>TRANSFERENCIAS Y 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</si>
</sst>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3" borderId="0" xfId="0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9" fontId="9" fillId="4" borderId="0" xfId="1" applyFont="1" applyFill="1" applyBorder="1" applyAlignment="1">
      <alignment horizontal="right"/>
    </xf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9" fontId="5" fillId="3" borderId="0" xfId="1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9" fontId="9" fillId="3" borderId="0" xfId="1" applyNumberFormat="1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165" fontId="11" fillId="4" borderId="10" xfId="0" applyNumberFormat="1" applyFont="1" applyFill="1" applyBorder="1"/>
    <xf numFmtId="10" fontId="17" fillId="3" borderId="0" xfId="1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166" fontId="9" fillId="4" borderId="0" xfId="1" applyNumberFormat="1" applyFont="1" applyFill="1" applyBorder="1" applyAlignment="1">
      <alignment horizontal="right"/>
    </xf>
    <xf numFmtId="0" fontId="11" fillId="4" borderId="0" xfId="0" applyFont="1" applyFill="1" applyBorder="1"/>
    <xf numFmtId="165" fontId="16" fillId="3" borderId="0" xfId="0" applyNumberFormat="1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9" fontId="38" fillId="3" borderId="0" xfId="1" applyNumberFormat="1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  <protection locked="0"/>
    </xf>
    <xf numFmtId="0" fontId="39" fillId="3" borderId="0" xfId="0" applyFont="1" applyFill="1" applyBorder="1"/>
    <xf numFmtId="3" fontId="39" fillId="3" borderId="0" xfId="0" applyNumberFormat="1" applyFont="1" applyFill="1" applyBorder="1"/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Protection="1"/>
    <xf numFmtId="0" fontId="33" fillId="3" borderId="0" xfId="0" applyFont="1" applyFill="1"/>
    <xf numFmtId="9" fontId="40" fillId="3" borderId="0" xfId="1" applyNumberFormat="1" applyFont="1" applyFill="1" applyBorder="1"/>
    <xf numFmtId="3" fontId="33" fillId="3" borderId="0" xfId="0" applyNumberFormat="1" applyFont="1" applyFill="1"/>
    <xf numFmtId="3" fontId="40" fillId="3" borderId="0" xfId="0" applyNumberFormat="1" applyFont="1" applyFill="1" applyBorder="1"/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166" fontId="38" fillId="3" borderId="0" xfId="1" applyNumberFormat="1" applyFont="1" applyFill="1" applyBorder="1"/>
    <xf numFmtId="3" fontId="36" fillId="3" borderId="0" xfId="0" applyNumberFormat="1" applyFont="1" applyFill="1" applyBorder="1" applyProtection="1"/>
    <xf numFmtId="3" fontId="36" fillId="4" borderId="9" xfId="0" applyNumberFormat="1" applyFont="1" applyFill="1" applyBorder="1" applyProtection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/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49" fontId="14" fillId="7" borderId="0" xfId="0" applyNumberFormat="1" applyFont="1" applyFill="1" applyBorder="1" applyAlignment="1">
      <alignment horizontal="center"/>
    </xf>
    <xf numFmtId="0" fontId="28" fillId="3" borderId="0" xfId="0" applyFont="1" applyFill="1"/>
    <xf numFmtId="3" fontId="28" fillId="3" borderId="0" xfId="0" applyNumberFormat="1" applyFont="1" applyFill="1"/>
    <xf numFmtId="0" fontId="36" fillId="3" borderId="0" xfId="0" applyFont="1" applyFill="1" applyAlignment="1">
      <alignment horizontal="left"/>
    </xf>
    <xf numFmtId="49" fontId="36" fillId="3" borderId="0" xfId="0" applyNumberFormat="1" applyFont="1" applyFill="1" applyAlignment="1">
      <alignment horizontal="center"/>
    </xf>
    <xf numFmtId="0" fontId="36" fillId="3" borderId="0" xfId="0" applyFont="1" applyFill="1" applyAlignment="1" applyProtection="1">
      <alignment horizontal="left"/>
      <protection locked="0"/>
    </xf>
    <xf numFmtId="49" fontId="44" fillId="3" borderId="0" xfId="0" applyNumberFormat="1" applyFont="1" applyFill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MARZ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>
        <row r="133">
          <cell r="F133">
            <v>13851156</v>
          </cell>
        </row>
        <row r="136">
          <cell r="F136">
            <v>0</v>
          </cell>
        </row>
        <row r="212">
          <cell r="F212">
            <v>344204</v>
          </cell>
        </row>
        <row r="226">
          <cell r="F226">
            <v>525628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E323-E89D-4D43-983E-CBE5C6C8DFD2}">
  <sheetPr>
    <tabColor theme="8" tint="0.39997558519241921"/>
  </sheetPr>
  <dimension ref="A1:IV2079"/>
  <sheetViews>
    <sheetView showGridLines="0" tabSelected="1" view="pageBreakPreview" zoomScale="50" zoomScaleNormal="50" zoomScaleSheetLayoutView="50" workbookViewId="0">
      <selection activeCell="S48" sqref="S48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98" customWidth="1"/>
    <col min="4" max="4" width="25.7109375" style="97" customWidth="1"/>
    <col min="5" max="5" width="4.7109375" style="97" customWidth="1"/>
    <col min="6" max="7" width="25.7109375" style="91" customWidth="1"/>
    <col min="8" max="8" width="12.7109375" style="99" customWidth="1"/>
    <col min="9" max="9" width="4.7109375" style="99" customWidth="1"/>
    <col min="10" max="10" width="9.7109375" customWidth="1"/>
    <col min="11" max="11" width="75.7109375" customWidth="1"/>
    <col min="12" max="12" width="10.85546875" style="98" customWidth="1"/>
    <col min="13" max="13" width="25.7109375" style="97" customWidth="1"/>
    <col min="14" max="14" width="4.7109375" style="97" customWidth="1"/>
    <col min="15" max="15" width="25.7109375" style="91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7" customHeight="1" x14ac:dyDescent="0.35">
      <c r="A2" s="206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7" customHeight="1" x14ac:dyDescent="0.35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27" customHeight="1" x14ac:dyDescent="0.35">
      <c r="A4" s="206" t="s">
        <v>107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7" customHeight="1" thickBot="1" x14ac:dyDescent="0.35">
      <c r="A5" s="209" t="s">
        <v>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7" customHeight="1" x14ac:dyDescent="0.3">
      <c r="A6" s="2"/>
      <c r="B6" s="3"/>
      <c r="C6" s="4"/>
      <c r="D6" s="5"/>
      <c r="E6" s="5"/>
      <c r="F6" s="5"/>
      <c r="G6" s="5"/>
      <c r="H6" s="6"/>
      <c r="I6" s="6"/>
      <c r="J6" s="7"/>
      <c r="K6" s="7"/>
      <c r="L6" s="8"/>
      <c r="M6" s="6"/>
      <c r="N6" s="6"/>
      <c r="O6" s="6"/>
      <c r="P6" s="9"/>
      <c r="Q6" s="9"/>
      <c r="R6" s="1"/>
      <c r="S6" s="1"/>
      <c r="T6" s="1"/>
      <c r="U6" s="1"/>
      <c r="V6" s="1"/>
      <c r="W6" s="1"/>
      <c r="X6" s="1"/>
      <c r="Y6" s="1"/>
      <c r="Z6" s="1"/>
    </row>
    <row r="7" spans="1:256" ht="27" customHeight="1" x14ac:dyDescent="0.35">
      <c r="A7" s="10"/>
      <c r="B7" s="11"/>
      <c r="C7" s="12"/>
      <c r="D7" s="13">
        <v>43921</v>
      </c>
      <c r="E7" s="13"/>
      <c r="F7" s="13">
        <v>43555</v>
      </c>
      <c r="G7" s="13" t="s">
        <v>4</v>
      </c>
      <c r="H7" s="13" t="s">
        <v>5</v>
      </c>
      <c r="I7" s="13"/>
      <c r="J7" s="14"/>
      <c r="K7" s="14"/>
      <c r="L7" s="15"/>
      <c r="M7" s="13">
        <f>D7</f>
        <v>43921</v>
      </c>
      <c r="N7" s="13"/>
      <c r="O7" s="13">
        <f>F7</f>
        <v>43555</v>
      </c>
      <c r="P7" s="13" t="s">
        <v>4</v>
      </c>
      <c r="Q7" s="13" t="s">
        <v>5</v>
      </c>
      <c r="R7" s="16"/>
      <c r="S7" s="16"/>
      <c r="T7" s="16"/>
      <c r="U7" s="16"/>
      <c r="V7" s="16"/>
      <c r="W7" s="16"/>
    </row>
    <row r="8" spans="1:256" ht="27" customHeight="1" x14ac:dyDescent="0.35">
      <c r="A8" s="17">
        <v>1</v>
      </c>
      <c r="B8" s="18" t="s">
        <v>6</v>
      </c>
      <c r="C8" s="19"/>
      <c r="D8" s="20"/>
      <c r="E8" s="21"/>
      <c r="F8" s="20"/>
      <c r="G8" s="20"/>
      <c r="H8" s="22"/>
      <c r="I8" s="22"/>
      <c r="J8" s="18">
        <v>2</v>
      </c>
      <c r="K8" s="18" t="s">
        <v>7</v>
      </c>
      <c r="L8" s="15"/>
      <c r="M8" s="23"/>
      <c r="N8" s="23"/>
      <c r="O8" s="23"/>
      <c r="P8" s="24"/>
      <c r="Q8" s="24"/>
      <c r="R8" s="25"/>
      <c r="S8" s="25"/>
      <c r="T8" s="25"/>
      <c r="U8" s="25"/>
      <c r="V8" s="25"/>
      <c r="W8" s="25"/>
    </row>
    <row r="9" spans="1:256" ht="27" customHeight="1" x14ac:dyDescent="0.35">
      <c r="A9" s="26"/>
      <c r="B9" s="18"/>
      <c r="C9" s="19"/>
      <c r="D9" s="20"/>
      <c r="E9" s="21"/>
      <c r="F9" s="20"/>
      <c r="G9" s="20"/>
      <c r="H9" s="22"/>
      <c r="I9" s="22"/>
      <c r="J9" s="18"/>
      <c r="K9" s="18"/>
      <c r="L9" s="15"/>
      <c r="M9" s="23"/>
      <c r="N9" s="27"/>
      <c r="O9" s="23"/>
      <c r="P9" s="24"/>
      <c r="Q9" s="24"/>
      <c r="R9" s="25"/>
      <c r="S9" s="25"/>
      <c r="T9" s="25"/>
      <c r="U9" s="25"/>
      <c r="V9" s="25"/>
      <c r="W9" s="25"/>
    </row>
    <row r="10" spans="1:256" ht="27" customHeight="1" x14ac:dyDescent="0.4">
      <c r="A10" s="17"/>
      <c r="B10" s="18" t="s">
        <v>8</v>
      </c>
      <c r="C10" s="19"/>
      <c r="D10" s="28">
        <f>D12+D17+D24</f>
        <v>11299466</v>
      </c>
      <c r="E10" s="21"/>
      <c r="F10" s="28">
        <f>F12+F17+F24</f>
        <v>9358372</v>
      </c>
      <c r="G10" s="29">
        <f>(D10-F10)</f>
        <v>1941094</v>
      </c>
      <c r="H10" s="30">
        <f>G10/F10</f>
        <v>0.20741791414147676</v>
      </c>
      <c r="I10" s="31"/>
      <c r="J10" s="18"/>
      <c r="K10" s="18" t="s">
        <v>9</v>
      </c>
      <c r="L10" s="15"/>
      <c r="M10" s="32">
        <f>M12+M22</f>
        <v>7912261</v>
      </c>
      <c r="N10" s="27"/>
      <c r="O10" s="32">
        <f>O12+O22</f>
        <v>8575491</v>
      </c>
      <c r="P10" s="28">
        <f>(M10-O10)</f>
        <v>-663230</v>
      </c>
      <c r="Q10" s="30">
        <f>P10/O10</f>
        <v>-7.7340177955991088E-2</v>
      </c>
      <c r="R10" s="33"/>
      <c r="S10" s="34"/>
      <c r="T10" s="34"/>
      <c r="U10" s="34"/>
      <c r="V10" s="34"/>
      <c r="W10" s="34"/>
    </row>
    <row r="11" spans="1:256" ht="27" customHeight="1" x14ac:dyDescent="0.35">
      <c r="A11" s="26"/>
      <c r="B11" s="18"/>
      <c r="C11" s="19"/>
      <c r="D11" s="20"/>
      <c r="E11" s="21"/>
      <c r="F11" s="20"/>
      <c r="G11" s="20"/>
      <c r="H11" s="31"/>
      <c r="I11" s="31"/>
      <c r="J11" s="18"/>
      <c r="K11" s="18"/>
      <c r="L11" s="15"/>
      <c r="M11" s="23"/>
      <c r="N11" s="27"/>
      <c r="O11" s="23"/>
      <c r="P11" s="24"/>
      <c r="Q11" s="24"/>
      <c r="R11" s="35"/>
      <c r="S11" s="35"/>
      <c r="T11" s="35"/>
      <c r="U11" s="35"/>
      <c r="V11" s="35"/>
      <c r="W11" s="35"/>
    </row>
    <row r="12" spans="1:256" ht="27" customHeight="1" x14ac:dyDescent="0.35">
      <c r="A12" s="18">
        <v>11</v>
      </c>
      <c r="B12" s="18" t="s">
        <v>10</v>
      </c>
      <c r="C12" s="19"/>
      <c r="D12" s="29">
        <f>SUM(D15:D16)</f>
        <v>6975036</v>
      </c>
      <c r="E12" s="29"/>
      <c r="F12" s="29">
        <f>SUM(F14:F16)</f>
        <v>6447986</v>
      </c>
      <c r="G12" s="29">
        <f>(D12-F12)</f>
        <v>527050</v>
      </c>
      <c r="H12" s="30">
        <f>G12/F12</f>
        <v>8.1738701045566783E-2</v>
      </c>
      <c r="I12" s="31"/>
      <c r="J12" s="18">
        <v>24</v>
      </c>
      <c r="K12" s="18" t="s">
        <v>11</v>
      </c>
      <c r="L12" s="15"/>
      <c r="M12" s="36">
        <f>SUM(M15:M20)</f>
        <v>1410304</v>
      </c>
      <c r="N12" s="27"/>
      <c r="O12" s="36">
        <f>SUM(O15:O20)</f>
        <v>2304902</v>
      </c>
      <c r="P12" s="29">
        <f>(M12-O12)</f>
        <v>-894598</v>
      </c>
      <c r="Q12" s="30">
        <f>P12/O12</f>
        <v>-0.38812843235851241</v>
      </c>
      <c r="R12" s="33"/>
      <c r="S12" s="9"/>
      <c r="T12" s="9"/>
      <c r="U12" s="9"/>
      <c r="V12" s="9"/>
      <c r="W12" s="9"/>
    </row>
    <row r="13" spans="1:256" ht="27" customHeight="1" x14ac:dyDescent="0.35">
      <c r="A13" s="18"/>
      <c r="B13" s="18"/>
      <c r="C13" s="19"/>
      <c r="D13" s="29"/>
      <c r="E13" s="29"/>
      <c r="F13" s="29"/>
      <c r="G13" s="29"/>
      <c r="H13" s="31"/>
      <c r="I13" s="31"/>
      <c r="J13" s="18"/>
      <c r="K13" s="18"/>
      <c r="L13" s="15"/>
      <c r="M13" s="36"/>
      <c r="N13" s="27"/>
      <c r="O13" s="36"/>
      <c r="P13" s="37"/>
      <c r="Q13" s="37"/>
      <c r="R13" s="9"/>
      <c r="S13" s="9"/>
      <c r="T13" s="9"/>
      <c r="U13" s="9"/>
      <c r="V13" s="9"/>
      <c r="W13" s="9"/>
    </row>
    <row r="14" spans="1:256" ht="27" customHeight="1" x14ac:dyDescent="0.35">
      <c r="A14" s="38">
        <v>1105</v>
      </c>
      <c r="B14" s="38" t="s">
        <v>12</v>
      </c>
      <c r="C14" s="19"/>
      <c r="D14" s="39">
        <v>4562</v>
      </c>
      <c r="E14" s="29"/>
      <c r="F14" s="39">
        <v>5000</v>
      </c>
      <c r="G14" s="39">
        <f>(D14-F14)</f>
        <v>-438</v>
      </c>
      <c r="H14" s="30"/>
      <c r="I14" s="31"/>
      <c r="J14" s="18"/>
      <c r="K14" s="18"/>
      <c r="L14" s="15"/>
      <c r="M14" s="36"/>
      <c r="N14" s="27"/>
      <c r="O14" s="36"/>
      <c r="P14" s="37"/>
      <c r="Q14" s="37"/>
      <c r="R14" s="9"/>
      <c r="S14" s="9"/>
      <c r="T14" s="9"/>
      <c r="U14" s="9"/>
      <c r="V14" s="9"/>
      <c r="W14" s="9"/>
    </row>
    <row r="15" spans="1:256" ht="27" customHeight="1" x14ac:dyDescent="0.35">
      <c r="A15" s="38">
        <v>1110</v>
      </c>
      <c r="B15" s="38" t="s">
        <v>13</v>
      </c>
      <c r="C15" s="40"/>
      <c r="D15" s="41">
        <v>6975036</v>
      </c>
      <c r="E15" s="21"/>
      <c r="F15" s="41">
        <v>6442986</v>
      </c>
      <c r="G15" s="39">
        <f>(D15-F15)</f>
        <v>532050</v>
      </c>
      <c r="H15" s="30">
        <f>G15/F15</f>
        <v>8.2578171052986926E-2</v>
      </c>
      <c r="I15" s="31"/>
      <c r="J15" s="38">
        <v>2401</v>
      </c>
      <c r="K15" s="38" t="s">
        <v>14</v>
      </c>
      <c r="L15" s="42"/>
      <c r="M15" s="27">
        <v>757582</v>
      </c>
      <c r="N15" s="27"/>
      <c r="O15" s="27">
        <v>1822746</v>
      </c>
      <c r="P15" s="39">
        <f t="shared" ref="P15:P20" si="0">(M15-O15)</f>
        <v>-1065164</v>
      </c>
      <c r="Q15" s="30">
        <f t="shared" ref="Q15:Q20" si="1">P15/O15</f>
        <v>-0.58437324783595734</v>
      </c>
      <c r="R15" s="9"/>
      <c r="S15" s="9"/>
      <c r="T15" s="9"/>
      <c r="U15" s="9"/>
      <c r="V15" s="9"/>
      <c r="W15" s="9"/>
    </row>
    <row r="16" spans="1:256" ht="27" customHeight="1" x14ac:dyDescent="0.35">
      <c r="A16" s="38"/>
      <c r="B16" s="38"/>
      <c r="C16" s="40"/>
      <c r="D16" s="39"/>
      <c r="E16" s="21"/>
      <c r="F16" s="39"/>
      <c r="G16" s="39"/>
      <c r="H16" s="30"/>
      <c r="I16" s="31"/>
      <c r="J16" s="38">
        <v>2407</v>
      </c>
      <c r="K16" s="38" t="s">
        <v>15</v>
      </c>
      <c r="L16" s="42"/>
      <c r="M16" s="27">
        <v>27278</v>
      </c>
      <c r="N16" s="27"/>
      <c r="O16" s="27">
        <v>4709</v>
      </c>
      <c r="P16" s="39">
        <f t="shared" si="0"/>
        <v>22569</v>
      </c>
      <c r="Q16" s="30">
        <f t="shared" si="1"/>
        <v>4.7927373115311109</v>
      </c>
      <c r="R16" s="9"/>
      <c r="S16" s="9"/>
      <c r="T16" s="9"/>
      <c r="U16" s="9"/>
      <c r="V16" s="9"/>
      <c r="W16" s="9"/>
    </row>
    <row r="17" spans="1:23" ht="27" customHeight="1" x14ac:dyDescent="0.35">
      <c r="A17" s="18">
        <v>13</v>
      </c>
      <c r="B17" s="18" t="s">
        <v>16</v>
      </c>
      <c r="C17" s="19"/>
      <c r="D17" s="29">
        <f>SUM(D19:D22)</f>
        <v>2896030</v>
      </c>
      <c r="E17" s="21"/>
      <c r="F17" s="29">
        <f>SUM(F19:F22)</f>
        <v>453417</v>
      </c>
      <c r="G17" s="29">
        <f>(D17-F17)</f>
        <v>2442613</v>
      </c>
      <c r="H17" s="30">
        <f>G17/F17</f>
        <v>5.3871226707423849</v>
      </c>
      <c r="I17" s="31"/>
      <c r="J17" s="38">
        <v>2424</v>
      </c>
      <c r="K17" s="38" t="s">
        <v>17</v>
      </c>
      <c r="L17" s="42"/>
      <c r="M17" s="27">
        <v>171348</v>
      </c>
      <c r="N17" s="27"/>
      <c r="O17" s="27">
        <v>170109</v>
      </c>
      <c r="P17" s="39">
        <f t="shared" si="0"/>
        <v>1239</v>
      </c>
      <c r="Q17" s="30">
        <f t="shared" si="1"/>
        <v>7.2835652434615449E-3</v>
      </c>
      <c r="R17" s="9"/>
      <c r="S17" s="9"/>
      <c r="T17" s="9"/>
      <c r="U17" s="9"/>
      <c r="V17" s="9"/>
      <c r="W17" s="9"/>
    </row>
    <row r="18" spans="1:23" ht="27" customHeight="1" x14ac:dyDescent="0.35">
      <c r="A18" s="38"/>
      <c r="B18" s="38"/>
      <c r="C18" s="40"/>
      <c r="D18" s="39"/>
      <c r="E18" s="21"/>
      <c r="F18" s="43"/>
      <c r="G18" s="43"/>
      <c r="H18" s="31"/>
      <c r="I18" s="31"/>
      <c r="J18" s="38">
        <v>2436</v>
      </c>
      <c r="K18" s="38" t="s">
        <v>18</v>
      </c>
      <c r="L18" s="42"/>
      <c r="M18" s="27">
        <v>96734</v>
      </c>
      <c r="N18" s="27"/>
      <c r="O18" s="27">
        <v>147928</v>
      </c>
      <c r="P18" s="39">
        <f t="shared" si="0"/>
        <v>-51194</v>
      </c>
      <c r="Q18" s="30">
        <f t="shared" si="1"/>
        <v>-0.34607376561570496</v>
      </c>
      <c r="R18" s="9"/>
      <c r="S18" s="9"/>
      <c r="T18" s="9"/>
      <c r="U18" s="9"/>
      <c r="V18" s="9"/>
      <c r="W18" s="9"/>
    </row>
    <row r="19" spans="1:23" ht="27" customHeight="1" x14ac:dyDescent="0.35">
      <c r="A19" s="38">
        <v>1317</v>
      </c>
      <c r="B19" s="38" t="s">
        <v>19</v>
      </c>
      <c r="C19" s="40"/>
      <c r="D19" s="39">
        <v>1446136</v>
      </c>
      <c r="E19" s="21"/>
      <c r="F19" s="39">
        <v>393866</v>
      </c>
      <c r="G19" s="39">
        <f>(D19-F19)</f>
        <v>1052270</v>
      </c>
      <c r="H19" s="30">
        <f>G19/F19</f>
        <v>2.6716446710302488</v>
      </c>
      <c r="I19" s="31"/>
      <c r="J19" s="38">
        <v>2445</v>
      </c>
      <c r="K19" s="38" t="s">
        <v>20</v>
      </c>
      <c r="L19" s="42"/>
      <c r="M19" s="27">
        <v>256422</v>
      </c>
      <c r="N19" s="27"/>
      <c r="O19" s="27">
        <v>61200</v>
      </c>
      <c r="P19" s="39">
        <f t="shared" si="0"/>
        <v>195222</v>
      </c>
      <c r="Q19" s="30">
        <f t="shared" si="1"/>
        <v>3.1899019607843138</v>
      </c>
      <c r="R19" s="9"/>
      <c r="S19" s="9"/>
      <c r="T19" s="9"/>
      <c r="U19" s="9"/>
      <c r="V19" s="9"/>
      <c r="W19" s="9"/>
    </row>
    <row r="20" spans="1:23" ht="27" customHeight="1" x14ac:dyDescent="0.35">
      <c r="A20" s="38">
        <v>1384</v>
      </c>
      <c r="B20" s="38" t="s">
        <v>21</v>
      </c>
      <c r="C20" s="40"/>
      <c r="D20" s="39">
        <v>1452767</v>
      </c>
      <c r="E20" s="21"/>
      <c r="F20" s="39">
        <v>61286</v>
      </c>
      <c r="G20" s="39">
        <f>(D20-F20)</f>
        <v>1391481</v>
      </c>
      <c r="H20" s="30">
        <f>G20/F20</f>
        <v>22.704712332343441</v>
      </c>
      <c r="I20" s="31"/>
      <c r="J20" s="38">
        <v>2490</v>
      </c>
      <c r="K20" s="38" t="s">
        <v>22</v>
      </c>
      <c r="L20" s="42"/>
      <c r="M20" s="44">
        <v>100940</v>
      </c>
      <c r="N20" s="27"/>
      <c r="O20" s="44">
        <v>98210</v>
      </c>
      <c r="P20" s="39">
        <f t="shared" si="0"/>
        <v>2730</v>
      </c>
      <c r="Q20" s="30">
        <f t="shared" si="1"/>
        <v>2.7797576621525304E-2</v>
      </c>
      <c r="R20" s="45"/>
      <c r="S20" s="45"/>
      <c r="T20" s="45"/>
      <c r="U20" s="45"/>
      <c r="V20" s="45"/>
      <c r="W20" s="45"/>
    </row>
    <row r="21" spans="1:23" ht="27" customHeight="1" x14ac:dyDescent="0.35">
      <c r="A21" s="38">
        <v>1385</v>
      </c>
      <c r="B21" s="38" t="s">
        <v>23</v>
      </c>
      <c r="C21" s="40"/>
      <c r="D21" s="39">
        <v>0</v>
      </c>
      <c r="E21" s="21"/>
      <c r="F21" s="39">
        <v>878</v>
      </c>
      <c r="G21" s="39">
        <f>(D21-F21)</f>
        <v>-878</v>
      </c>
      <c r="H21" s="30">
        <f>G21/F21</f>
        <v>-1</v>
      </c>
      <c r="I21" s="31"/>
      <c r="J21" s="38"/>
      <c r="K21" s="38"/>
      <c r="L21" s="42"/>
      <c r="M21" s="27"/>
      <c r="N21" s="27"/>
      <c r="O21" s="27"/>
      <c r="P21" s="37"/>
      <c r="Q21" s="46"/>
      <c r="R21" s="33"/>
      <c r="S21" s="47"/>
      <c r="T21" s="47"/>
      <c r="U21" s="47"/>
      <c r="V21" s="47"/>
      <c r="W21" s="47"/>
    </row>
    <row r="22" spans="1:23" ht="27" customHeight="1" x14ac:dyDescent="0.35">
      <c r="A22" s="38">
        <v>1386</v>
      </c>
      <c r="B22" s="38" t="s">
        <v>24</v>
      </c>
      <c r="C22" s="40"/>
      <c r="D22" s="41">
        <v>-2873</v>
      </c>
      <c r="E22" s="21"/>
      <c r="F22" s="41">
        <v>-2613</v>
      </c>
      <c r="G22" s="39">
        <f>(D22-F22)</f>
        <v>-260</v>
      </c>
      <c r="H22" s="30">
        <f>G22/F22</f>
        <v>9.950248756218906E-2</v>
      </c>
      <c r="I22" s="31"/>
      <c r="J22" s="18">
        <v>25</v>
      </c>
      <c r="K22" s="18" t="s">
        <v>25</v>
      </c>
      <c r="L22" s="15"/>
      <c r="M22" s="36">
        <f>M24</f>
        <v>6501957</v>
      </c>
      <c r="N22" s="27"/>
      <c r="O22" s="36">
        <f>O24</f>
        <v>6270589</v>
      </c>
      <c r="P22" s="29">
        <f>(M22-O22)</f>
        <v>231368</v>
      </c>
      <c r="Q22" s="30">
        <f>P22/O22</f>
        <v>3.6897331335222258E-2</v>
      </c>
      <c r="R22" s="48"/>
      <c r="S22" s="48"/>
      <c r="T22" s="48"/>
      <c r="U22" s="48"/>
      <c r="V22" s="48"/>
      <c r="W22" s="48"/>
    </row>
    <row r="23" spans="1:23" ht="27" customHeight="1" x14ac:dyDescent="0.35">
      <c r="A23" s="38"/>
      <c r="B23" s="38"/>
      <c r="C23" s="40"/>
      <c r="D23" s="39"/>
      <c r="E23" s="21"/>
      <c r="F23" s="39"/>
      <c r="G23" s="39"/>
      <c r="H23" s="31"/>
      <c r="I23" s="31"/>
      <c r="J23" s="38"/>
      <c r="K23" s="38"/>
      <c r="L23" s="42"/>
      <c r="M23" s="27"/>
      <c r="N23" s="27"/>
      <c r="O23" s="27"/>
      <c r="P23" s="37"/>
      <c r="Q23" s="37"/>
      <c r="R23" s="33"/>
      <c r="S23" s="48"/>
      <c r="T23" s="48"/>
      <c r="U23" s="48"/>
      <c r="V23" s="48"/>
      <c r="W23" s="48"/>
    </row>
    <row r="24" spans="1:23" ht="27" customHeight="1" x14ac:dyDescent="0.35">
      <c r="A24" s="18">
        <v>19</v>
      </c>
      <c r="B24" s="18" t="s">
        <v>26</v>
      </c>
      <c r="C24" s="40"/>
      <c r="D24" s="29">
        <f>SUM(D26:D28)</f>
        <v>1428400</v>
      </c>
      <c r="E24" s="21"/>
      <c r="F24" s="29">
        <f>SUM(F26:F28)</f>
        <v>2456969</v>
      </c>
      <c r="G24" s="29">
        <f>(D24-F24)</f>
        <v>-1028569</v>
      </c>
      <c r="H24" s="30">
        <f>G24/F24</f>
        <v>-0.41863328352942181</v>
      </c>
      <c r="I24" s="31"/>
      <c r="J24" s="38">
        <v>2511</v>
      </c>
      <c r="K24" s="38" t="s">
        <v>27</v>
      </c>
      <c r="L24" s="42"/>
      <c r="M24" s="44">
        <v>6501957</v>
      </c>
      <c r="N24" s="27"/>
      <c r="O24" s="44">
        <v>6270589</v>
      </c>
      <c r="P24" s="39">
        <f>(M24-O24)</f>
        <v>231368</v>
      </c>
      <c r="Q24" s="30">
        <f>P24/O24</f>
        <v>3.6897331335222258E-2</v>
      </c>
      <c r="R24" s="33"/>
      <c r="S24" s="48"/>
      <c r="T24" s="48"/>
      <c r="U24" s="48"/>
      <c r="V24" s="48"/>
      <c r="W24" s="48"/>
    </row>
    <row r="25" spans="1:23" ht="27" customHeight="1" x14ac:dyDescent="0.35">
      <c r="A25" s="38"/>
      <c r="B25" s="38"/>
      <c r="C25" s="40"/>
      <c r="D25" s="39"/>
      <c r="E25" s="21"/>
      <c r="F25" s="39"/>
      <c r="G25" s="39"/>
      <c r="H25" s="31"/>
      <c r="I25" s="31"/>
      <c r="J25" s="49"/>
      <c r="K25" s="49"/>
      <c r="L25" s="50"/>
      <c r="M25" s="51"/>
      <c r="N25" s="27"/>
      <c r="O25" s="51"/>
      <c r="P25" s="37"/>
      <c r="Q25" s="37"/>
      <c r="R25" s="33"/>
      <c r="S25" s="48"/>
      <c r="T25" s="48"/>
      <c r="U25" s="48"/>
      <c r="V25" s="48"/>
      <c r="W25" s="48"/>
    </row>
    <row r="26" spans="1:23" ht="27" customHeight="1" x14ac:dyDescent="0.35">
      <c r="A26" s="194">
        <v>1902</v>
      </c>
      <c r="B26" s="194" t="s">
        <v>28</v>
      </c>
      <c r="C26" s="195"/>
      <c r="D26" s="52"/>
      <c r="E26" s="21"/>
      <c r="F26" s="52"/>
      <c r="G26" s="39"/>
      <c r="H26" s="30"/>
      <c r="I26" s="31"/>
      <c r="J26" s="53"/>
      <c r="K26" s="18" t="s">
        <v>29</v>
      </c>
      <c r="L26" s="15"/>
      <c r="M26" s="32">
        <f>M29+M33</f>
        <v>5792016</v>
      </c>
      <c r="N26" s="27"/>
      <c r="O26" s="32">
        <f>O29+O33</f>
        <v>3850589</v>
      </c>
      <c r="P26" s="28">
        <f>(M26-O26)</f>
        <v>1941427</v>
      </c>
      <c r="Q26" s="30">
        <f>P26/O26</f>
        <v>0.50418961878299662</v>
      </c>
      <c r="R26" s="33"/>
      <c r="S26" s="48"/>
      <c r="T26" s="48" t="s">
        <v>30</v>
      </c>
      <c r="U26" s="48"/>
      <c r="V26" s="48"/>
      <c r="W26" s="48"/>
    </row>
    <row r="27" spans="1:23" ht="27" customHeight="1" x14ac:dyDescent="0.35">
      <c r="A27" s="38">
        <v>1905</v>
      </c>
      <c r="B27" s="38" t="s">
        <v>31</v>
      </c>
      <c r="C27" s="40"/>
      <c r="D27" s="52">
        <v>1407786</v>
      </c>
      <c r="E27" s="21"/>
      <c r="F27" s="52">
        <v>2404480</v>
      </c>
      <c r="G27" s="39">
        <f>(D27-F27)</f>
        <v>-996694</v>
      </c>
      <c r="H27" s="30">
        <f>G27/F27</f>
        <v>-0.41451540457812086</v>
      </c>
      <c r="I27" s="31"/>
      <c r="J27" s="53"/>
      <c r="K27" s="18"/>
      <c r="L27" s="15"/>
      <c r="M27" s="36"/>
      <c r="N27" s="27"/>
      <c r="O27" s="36"/>
      <c r="P27" s="37"/>
      <c r="Q27" s="37"/>
      <c r="R27" s="33"/>
      <c r="S27" s="48"/>
      <c r="T27" s="48"/>
      <c r="U27" s="48"/>
      <c r="V27" s="48"/>
      <c r="W27" s="48"/>
    </row>
    <row r="28" spans="1:23" ht="27" customHeight="1" x14ac:dyDescent="0.35">
      <c r="A28" s="38">
        <v>1908</v>
      </c>
      <c r="B28" s="38" t="s">
        <v>32</v>
      </c>
      <c r="C28" s="40"/>
      <c r="D28" s="41">
        <v>20614</v>
      </c>
      <c r="E28" s="21"/>
      <c r="F28" s="41">
        <v>52489</v>
      </c>
      <c r="G28" s="39">
        <f>(D28-F28)</f>
        <v>-31875</v>
      </c>
      <c r="H28" s="30">
        <f>G28/F28</f>
        <v>-0.60727009468650572</v>
      </c>
      <c r="I28" s="31"/>
      <c r="J28" s="53"/>
      <c r="K28" s="18"/>
      <c r="L28" s="15"/>
      <c r="M28" s="36"/>
      <c r="N28" s="27"/>
      <c r="O28" s="36"/>
      <c r="P28" s="37"/>
      <c r="Q28" s="37"/>
      <c r="R28" s="1"/>
      <c r="S28" s="1"/>
      <c r="T28" s="1"/>
      <c r="U28" s="1"/>
      <c r="V28" s="1"/>
      <c r="W28" s="1"/>
    </row>
    <row r="29" spans="1:23" ht="46.5" customHeight="1" x14ac:dyDescent="0.35">
      <c r="A29" s="17"/>
      <c r="B29" s="18"/>
      <c r="C29" s="19"/>
      <c r="D29" s="29"/>
      <c r="E29" s="21"/>
      <c r="F29" s="39"/>
      <c r="G29" s="39"/>
      <c r="H29" s="31"/>
      <c r="I29" s="31"/>
      <c r="J29" s="54">
        <v>25</v>
      </c>
      <c r="K29" s="55" t="s">
        <v>33</v>
      </c>
      <c r="L29" s="15"/>
      <c r="M29" s="36">
        <f>M31</f>
        <v>3327794</v>
      </c>
      <c r="N29" s="27"/>
      <c r="O29" s="36">
        <f>O31</f>
        <v>2951099</v>
      </c>
      <c r="P29" s="29">
        <f>(M29-O29)</f>
        <v>376695</v>
      </c>
      <c r="Q29" s="30">
        <f>P29/O29</f>
        <v>0.1276456669193409</v>
      </c>
      <c r="R29" s="48"/>
      <c r="S29" s="1"/>
      <c r="T29" s="1"/>
      <c r="U29" s="1"/>
      <c r="V29" s="1"/>
      <c r="W29" s="37"/>
    </row>
    <row r="30" spans="1:23" ht="27" customHeight="1" x14ac:dyDescent="0.35">
      <c r="A30" s="17"/>
      <c r="B30" s="18" t="s">
        <v>34</v>
      </c>
      <c r="C30" s="19"/>
      <c r="D30" s="28">
        <f>D31+D42</f>
        <v>10158083</v>
      </c>
      <c r="E30" s="21"/>
      <c r="F30" s="28">
        <f>F31+F42</f>
        <v>11589923</v>
      </c>
      <c r="G30" s="28">
        <f>(D30-F30)</f>
        <v>-1431840</v>
      </c>
      <c r="H30" s="30">
        <f>G30/F30</f>
        <v>-0.12354180437609465</v>
      </c>
      <c r="I30" s="31"/>
      <c r="J30" s="18"/>
      <c r="K30" s="18"/>
      <c r="L30" s="15"/>
      <c r="M30" s="36"/>
      <c r="N30" s="27"/>
      <c r="O30" s="36"/>
      <c r="P30" s="37"/>
      <c r="Q30" s="46"/>
      <c r="R30" s="33"/>
      <c r="S30" s="1"/>
      <c r="T30" s="1"/>
      <c r="U30" s="1"/>
      <c r="V30" s="1"/>
      <c r="W30" s="1"/>
    </row>
    <row r="31" spans="1:23" ht="51" customHeight="1" x14ac:dyDescent="0.35">
      <c r="A31" s="18">
        <v>16</v>
      </c>
      <c r="B31" s="18" t="s">
        <v>35</v>
      </c>
      <c r="C31" s="19"/>
      <c r="D31" s="29">
        <f>SUM(D32:D40)</f>
        <v>4169683</v>
      </c>
      <c r="E31" s="21"/>
      <c r="F31" s="29">
        <f>SUM(F32:F40)</f>
        <v>4676328</v>
      </c>
      <c r="G31" s="29">
        <f>(D31-F31)</f>
        <v>-506645</v>
      </c>
      <c r="H31" s="30">
        <f>G31/F31</f>
        <v>-0.10834248581365551</v>
      </c>
      <c r="I31" s="31"/>
      <c r="J31" s="38">
        <v>2512</v>
      </c>
      <c r="K31" s="38" t="s">
        <v>33</v>
      </c>
      <c r="L31" s="42"/>
      <c r="M31" s="44">
        <v>3327794</v>
      </c>
      <c r="N31" s="27"/>
      <c r="O31" s="44">
        <v>2951099</v>
      </c>
      <c r="P31" s="39">
        <f>(M31-O31)</f>
        <v>376695</v>
      </c>
      <c r="Q31" s="30">
        <f>P31/O31</f>
        <v>0.1276456669193409</v>
      </c>
      <c r="R31" s="1"/>
      <c r="S31" s="1"/>
      <c r="T31" s="1"/>
      <c r="U31" s="1"/>
      <c r="V31" s="1"/>
      <c r="W31" s="1"/>
    </row>
    <row r="32" spans="1:23" ht="27" customHeight="1" x14ac:dyDescent="0.35">
      <c r="A32" s="18"/>
      <c r="B32" s="18"/>
      <c r="C32" s="19"/>
      <c r="D32" s="29"/>
      <c r="E32" s="21"/>
      <c r="F32" s="29"/>
      <c r="G32" s="29"/>
      <c r="H32" s="31"/>
      <c r="I32" s="31"/>
      <c r="J32" s="38"/>
      <c r="K32" s="38"/>
      <c r="L32" s="42"/>
      <c r="M32" s="27"/>
      <c r="N32" s="27"/>
      <c r="O32" s="27"/>
      <c r="P32" s="37"/>
      <c r="Q32" s="37"/>
      <c r="R32" s="48"/>
      <c r="S32" s="48"/>
      <c r="T32" s="48"/>
      <c r="U32" s="48"/>
      <c r="V32" s="48"/>
      <c r="W32" s="48"/>
    </row>
    <row r="33" spans="1:23" ht="27" customHeight="1" x14ac:dyDescent="0.35">
      <c r="A33" s="38">
        <v>1635</v>
      </c>
      <c r="B33" s="38" t="s">
        <v>36</v>
      </c>
      <c r="C33" s="56"/>
      <c r="D33" s="39">
        <v>26989</v>
      </c>
      <c r="E33" s="21"/>
      <c r="F33" s="39">
        <v>35002</v>
      </c>
      <c r="G33" s="39">
        <f t="shared" ref="G33:G40" si="2">(D33-F33)</f>
        <v>-8013</v>
      </c>
      <c r="H33" s="30">
        <f t="shared" ref="H33:H40" si="3">G33/F33</f>
        <v>-0.22892977544140336</v>
      </c>
      <c r="I33" s="31"/>
      <c r="J33" s="18">
        <v>27</v>
      </c>
      <c r="K33" s="18" t="s">
        <v>37</v>
      </c>
      <c r="L33" s="15"/>
      <c r="M33" s="36">
        <f>M35</f>
        <v>2464222</v>
      </c>
      <c r="N33" s="27"/>
      <c r="O33" s="36">
        <f>O35</f>
        <v>899490</v>
      </c>
      <c r="P33" s="29">
        <f>(M33-O33)</f>
        <v>1564732</v>
      </c>
      <c r="Q33" s="30">
        <f>P33/O33</f>
        <v>1.7395768713382027</v>
      </c>
      <c r="R33" s="48"/>
      <c r="S33" s="48"/>
      <c r="T33" s="48"/>
      <c r="U33" s="48"/>
      <c r="V33" s="48"/>
      <c r="W33" s="48"/>
    </row>
    <row r="34" spans="1:23" ht="27" customHeight="1" x14ac:dyDescent="0.35">
      <c r="A34" s="38">
        <v>1637</v>
      </c>
      <c r="B34" s="38" t="s">
        <v>38</v>
      </c>
      <c r="C34" s="56"/>
      <c r="D34" s="39">
        <v>72590</v>
      </c>
      <c r="E34" s="21"/>
      <c r="F34" s="39">
        <v>109845</v>
      </c>
      <c r="G34" s="39">
        <f t="shared" si="2"/>
        <v>-37255</v>
      </c>
      <c r="H34" s="30">
        <f t="shared" si="3"/>
        <v>-0.33915972506714004</v>
      </c>
      <c r="I34" s="31"/>
      <c r="J34" s="38"/>
      <c r="K34" s="38"/>
      <c r="L34" s="42"/>
      <c r="M34" s="27"/>
      <c r="N34" s="27"/>
      <c r="O34" s="27"/>
      <c r="P34" s="37"/>
      <c r="Q34" s="46"/>
      <c r="R34" s="33"/>
      <c r="S34" s="48"/>
      <c r="T34" s="48"/>
      <c r="U34" s="48"/>
      <c r="V34" s="48"/>
      <c r="W34" s="48"/>
    </row>
    <row r="35" spans="1:23" ht="27" customHeight="1" x14ac:dyDescent="0.35">
      <c r="A35" s="38">
        <v>1655</v>
      </c>
      <c r="B35" s="38" t="s">
        <v>39</v>
      </c>
      <c r="C35" s="40"/>
      <c r="D35" s="39">
        <v>240098</v>
      </c>
      <c r="E35" s="29"/>
      <c r="F35" s="39">
        <v>230848</v>
      </c>
      <c r="G35" s="39">
        <f t="shared" si="2"/>
        <v>9250</v>
      </c>
      <c r="H35" s="30">
        <f t="shared" si="3"/>
        <v>4.0069656224008869E-2</v>
      </c>
      <c r="I35" s="31"/>
      <c r="J35" s="38">
        <v>2701</v>
      </c>
      <c r="K35" s="38" t="s">
        <v>40</v>
      </c>
      <c r="L35" s="42"/>
      <c r="M35" s="44">
        <v>2464222</v>
      </c>
      <c r="N35" s="27"/>
      <c r="O35" s="44">
        <v>899490</v>
      </c>
      <c r="P35" s="39">
        <f>(M35-O35)</f>
        <v>1564732</v>
      </c>
      <c r="Q35" s="30">
        <f>P35/O35</f>
        <v>1.7395768713382027</v>
      </c>
      <c r="R35" s="33"/>
      <c r="S35" s="48"/>
      <c r="T35" s="48"/>
      <c r="U35" s="48"/>
      <c r="V35" s="48"/>
      <c r="W35" s="48"/>
    </row>
    <row r="36" spans="1:23" ht="27" customHeight="1" x14ac:dyDescent="0.35">
      <c r="A36" s="38">
        <v>1660</v>
      </c>
      <c r="B36" s="38" t="s">
        <v>41</v>
      </c>
      <c r="C36" s="40"/>
      <c r="D36" s="39">
        <v>55542</v>
      </c>
      <c r="E36" s="21"/>
      <c r="F36" s="39">
        <v>55542</v>
      </c>
      <c r="G36" s="39">
        <f t="shared" si="2"/>
        <v>0</v>
      </c>
      <c r="H36" s="30">
        <f t="shared" si="3"/>
        <v>0</v>
      </c>
      <c r="I36" s="31"/>
      <c r="J36" s="49"/>
      <c r="K36" s="49"/>
      <c r="L36" s="50"/>
      <c r="M36" s="51"/>
      <c r="N36" s="27"/>
      <c r="O36" s="51"/>
      <c r="P36" s="37"/>
      <c r="Q36" s="37"/>
      <c r="R36" s="48"/>
      <c r="S36" s="48"/>
      <c r="T36" s="48"/>
      <c r="U36" s="48"/>
      <c r="V36" s="48"/>
      <c r="W36" s="48"/>
    </row>
    <row r="37" spans="1:23" ht="27" customHeight="1" x14ac:dyDescent="0.35">
      <c r="A37" s="38">
        <v>1665</v>
      </c>
      <c r="B37" s="38" t="s">
        <v>42</v>
      </c>
      <c r="C37" s="40"/>
      <c r="D37" s="39">
        <v>785577</v>
      </c>
      <c r="E37" s="21"/>
      <c r="F37" s="39">
        <v>785577</v>
      </c>
      <c r="G37" s="39">
        <f t="shared" si="2"/>
        <v>0</v>
      </c>
      <c r="H37" s="30">
        <f t="shared" si="3"/>
        <v>0</v>
      </c>
      <c r="I37" s="31"/>
      <c r="J37" s="49"/>
      <c r="K37" s="18" t="s">
        <v>43</v>
      </c>
      <c r="L37" s="15"/>
      <c r="M37" s="57">
        <f>M10+M26</f>
        <v>13704277</v>
      </c>
      <c r="N37" s="27"/>
      <c r="O37" s="57">
        <f>O10+O26</f>
        <v>12426080</v>
      </c>
      <c r="P37" s="57">
        <f>(M37-O37)</f>
        <v>1278197</v>
      </c>
      <c r="Q37" s="30">
        <f>P37/O37</f>
        <v>0.10286405688680582</v>
      </c>
      <c r="R37" s="48"/>
      <c r="S37" s="48"/>
      <c r="T37" s="48"/>
      <c r="U37" s="48"/>
      <c r="V37" s="48"/>
      <c r="W37" s="48"/>
    </row>
    <row r="38" spans="1:23" ht="27" customHeight="1" x14ac:dyDescent="0.35">
      <c r="A38" s="38">
        <v>1670</v>
      </c>
      <c r="B38" s="38" t="s">
        <v>44</v>
      </c>
      <c r="C38" s="40"/>
      <c r="D38" s="39">
        <v>4412278</v>
      </c>
      <c r="E38" s="21"/>
      <c r="F38" s="39">
        <v>3661591</v>
      </c>
      <c r="G38" s="39">
        <f t="shared" si="2"/>
        <v>750687</v>
      </c>
      <c r="H38" s="30">
        <f t="shared" si="3"/>
        <v>0.20501661709349842</v>
      </c>
      <c r="I38" s="31"/>
      <c r="J38" s="49"/>
      <c r="K38" s="18"/>
      <c r="L38" s="15"/>
      <c r="M38" s="36"/>
      <c r="N38" s="27"/>
      <c r="O38" s="36"/>
      <c r="P38" s="37"/>
      <c r="Q38" s="37"/>
      <c r="R38" s="48"/>
      <c r="S38" s="48"/>
      <c r="T38" s="48"/>
      <c r="U38" s="48"/>
      <c r="V38" s="48"/>
      <c r="W38" s="48"/>
    </row>
    <row r="39" spans="1:23" ht="27" customHeight="1" x14ac:dyDescent="0.35">
      <c r="A39" s="38">
        <v>1675</v>
      </c>
      <c r="B39" s="38" t="s">
        <v>45</v>
      </c>
      <c r="C39" s="40"/>
      <c r="D39" s="39">
        <v>1114622</v>
      </c>
      <c r="E39" s="21"/>
      <c r="F39" s="39">
        <v>1114622</v>
      </c>
      <c r="G39" s="39">
        <f t="shared" si="2"/>
        <v>0</v>
      </c>
      <c r="H39" s="30">
        <f t="shared" si="3"/>
        <v>0</v>
      </c>
      <c r="I39" s="31"/>
      <c r="J39" s="18">
        <v>3</v>
      </c>
      <c r="K39" s="18" t="s">
        <v>46</v>
      </c>
      <c r="L39" s="42"/>
      <c r="M39" s="27"/>
      <c r="N39" s="27"/>
      <c r="O39" s="27"/>
      <c r="P39" s="37"/>
      <c r="Q39" s="37"/>
      <c r="R39" s="48"/>
      <c r="S39" s="48"/>
      <c r="T39" s="48"/>
      <c r="U39" s="48"/>
      <c r="V39" s="48"/>
      <c r="W39" s="48"/>
    </row>
    <row r="40" spans="1:23" ht="27" customHeight="1" x14ac:dyDescent="0.35">
      <c r="A40" s="38">
        <v>1685</v>
      </c>
      <c r="B40" s="38" t="s">
        <v>47</v>
      </c>
      <c r="C40" s="40"/>
      <c r="D40" s="41">
        <v>-2538013</v>
      </c>
      <c r="E40" s="21"/>
      <c r="F40" s="41">
        <v>-1316699</v>
      </c>
      <c r="G40" s="39">
        <f t="shared" si="2"/>
        <v>-1221314</v>
      </c>
      <c r="H40" s="30">
        <f t="shared" si="3"/>
        <v>0.92755747517086284</v>
      </c>
      <c r="I40" s="31"/>
      <c r="J40" s="18">
        <v>31</v>
      </c>
      <c r="K40" s="18" t="s">
        <v>48</v>
      </c>
      <c r="L40" s="15"/>
      <c r="M40" s="29">
        <f>SUM(M42:M44)</f>
        <v>7753272</v>
      </c>
      <c r="N40" s="27"/>
      <c r="O40" s="29">
        <f>SUM(O42:O44)</f>
        <v>8522215</v>
      </c>
      <c r="P40" s="29">
        <f>(M40-O40)</f>
        <v>-768943</v>
      </c>
      <c r="Q40" s="30">
        <f>P40/O40</f>
        <v>-9.0228068641779166E-2</v>
      </c>
      <c r="R40" s="48"/>
      <c r="S40" s="48"/>
      <c r="T40" s="48"/>
      <c r="U40" s="48"/>
      <c r="V40" s="48"/>
      <c r="W40" s="48"/>
    </row>
    <row r="41" spans="1:23" ht="27" customHeight="1" x14ac:dyDescent="0.35">
      <c r="A41" s="49"/>
      <c r="B41" s="49"/>
      <c r="C41" s="56"/>
      <c r="D41" s="51"/>
      <c r="E41" s="21"/>
      <c r="F41" s="39"/>
      <c r="G41" s="39"/>
      <c r="H41" s="31"/>
      <c r="I41" s="31"/>
      <c r="J41" s="49"/>
      <c r="K41" s="49"/>
      <c r="L41" s="50"/>
      <c r="M41" s="51"/>
      <c r="N41" s="27"/>
      <c r="O41" s="51"/>
      <c r="P41" s="37"/>
      <c r="Q41" s="37"/>
      <c r="R41" s="33"/>
      <c r="S41" s="48"/>
      <c r="T41" s="48"/>
      <c r="U41" s="48"/>
      <c r="V41" s="48"/>
      <c r="W41" s="48"/>
    </row>
    <row r="42" spans="1:23" ht="27" customHeight="1" x14ac:dyDescent="0.35">
      <c r="A42" s="18">
        <v>19</v>
      </c>
      <c r="B42" s="18" t="s">
        <v>26</v>
      </c>
      <c r="C42" s="19"/>
      <c r="D42" s="29">
        <f>SUM(D44:D45)</f>
        <v>5988400</v>
      </c>
      <c r="E42" s="21"/>
      <c r="F42" s="29">
        <f>SUM(F44:F45)</f>
        <v>6913595</v>
      </c>
      <c r="G42" s="29">
        <f>(D42-F42)</f>
        <v>-925195</v>
      </c>
      <c r="H42" s="30">
        <f>G42/F42</f>
        <v>-0.13382256264649578</v>
      </c>
      <c r="I42" s="31"/>
      <c r="J42" s="38">
        <v>3105</v>
      </c>
      <c r="K42" s="38" t="s">
        <v>49</v>
      </c>
      <c r="L42" s="42"/>
      <c r="M42" s="27">
        <v>3155748</v>
      </c>
      <c r="N42" s="27"/>
      <c r="O42" s="27">
        <v>3155748</v>
      </c>
      <c r="P42" s="39">
        <f>(M42-O42)</f>
        <v>0</v>
      </c>
      <c r="Q42" s="30">
        <f>P42/O42</f>
        <v>0</v>
      </c>
      <c r="R42" s="58"/>
      <c r="S42" s="48"/>
      <c r="T42" s="48"/>
      <c r="U42" s="48"/>
      <c r="V42" s="48"/>
      <c r="W42" s="48"/>
    </row>
    <row r="43" spans="1:23" ht="27" customHeight="1" x14ac:dyDescent="0.35">
      <c r="A43" s="18"/>
      <c r="B43" s="18"/>
      <c r="C43" s="19"/>
      <c r="D43" s="29"/>
      <c r="E43" s="21"/>
      <c r="F43" s="29"/>
      <c r="G43" s="29"/>
      <c r="H43" s="30"/>
      <c r="I43" s="31"/>
      <c r="J43" s="38">
        <v>3109</v>
      </c>
      <c r="K43" s="38" t="s">
        <v>50</v>
      </c>
      <c r="L43" s="42"/>
      <c r="M43" s="27">
        <v>2800573</v>
      </c>
      <c r="N43" s="27"/>
      <c r="O43" s="27">
        <v>2493990</v>
      </c>
      <c r="P43" s="39">
        <f>(M43-O43)</f>
        <v>306583</v>
      </c>
      <c r="Q43" s="30">
        <f>P43/O43</f>
        <v>0.12292872064442921</v>
      </c>
      <c r="R43" s="58"/>
      <c r="S43" s="48"/>
      <c r="T43" s="48"/>
      <c r="U43" s="48"/>
      <c r="V43" s="48"/>
      <c r="W43" s="48"/>
    </row>
    <row r="44" spans="1:23" ht="27" customHeight="1" x14ac:dyDescent="0.35">
      <c r="A44" s="38">
        <v>1970</v>
      </c>
      <c r="B44" s="38" t="s">
        <v>51</v>
      </c>
      <c r="C44" s="40"/>
      <c r="D44" s="52">
        <v>8308652</v>
      </c>
      <c r="E44" s="21"/>
      <c r="F44" s="52">
        <v>8107256</v>
      </c>
      <c r="G44" s="39">
        <f>(D44-F44)</f>
        <v>201396</v>
      </c>
      <c r="H44" s="30">
        <f>G44/F44</f>
        <v>2.4841450670855837E-2</v>
      </c>
      <c r="I44" s="31"/>
      <c r="J44" s="38">
        <v>3110</v>
      </c>
      <c r="K44" s="38" t="s">
        <v>52</v>
      </c>
      <c r="L44" s="42"/>
      <c r="M44" s="27">
        <v>1796951</v>
      </c>
      <c r="N44" s="27"/>
      <c r="O44" s="27">
        <v>2872477</v>
      </c>
      <c r="P44" s="39">
        <f>(M44-O44)</f>
        <v>-1075526</v>
      </c>
      <c r="Q44" s="30">
        <f>P44/O44</f>
        <v>-0.37442458198969042</v>
      </c>
      <c r="R44" s="1"/>
      <c r="S44" s="1"/>
      <c r="T44" s="1"/>
      <c r="U44" s="1"/>
      <c r="V44" s="1"/>
      <c r="W44" s="1"/>
    </row>
    <row r="45" spans="1:23" ht="27" customHeight="1" x14ac:dyDescent="0.35">
      <c r="A45" s="38">
        <v>1975</v>
      </c>
      <c r="B45" s="38" t="s">
        <v>53</v>
      </c>
      <c r="C45" s="40"/>
      <c r="D45" s="59">
        <v>-2320252</v>
      </c>
      <c r="E45" s="21"/>
      <c r="F45" s="59">
        <v>-1193661</v>
      </c>
      <c r="G45" s="39">
        <f>(D45-F45)</f>
        <v>-1126591</v>
      </c>
      <c r="H45" s="30">
        <f>G45/F45</f>
        <v>0.9438115176754539</v>
      </c>
      <c r="I45" s="31"/>
      <c r="J45" s="38"/>
      <c r="K45" s="38"/>
      <c r="L45" s="42"/>
      <c r="M45" s="27"/>
      <c r="N45" s="27"/>
      <c r="O45" s="27"/>
      <c r="P45" s="37"/>
      <c r="Q45" s="37"/>
      <c r="R45" s="33"/>
      <c r="S45" s="48"/>
      <c r="T45" s="48"/>
      <c r="U45" s="48"/>
      <c r="V45" s="48"/>
      <c r="W45" s="48"/>
    </row>
    <row r="46" spans="1:23" ht="27" customHeight="1" x14ac:dyDescent="0.35">
      <c r="A46" s="49"/>
      <c r="B46" s="49"/>
      <c r="C46" s="56"/>
      <c r="D46" s="51"/>
      <c r="E46" s="21"/>
      <c r="F46" s="29"/>
      <c r="G46" s="29"/>
      <c r="H46" s="31"/>
      <c r="I46" s="31"/>
      <c r="J46" s="49"/>
      <c r="K46" s="18" t="s">
        <v>54</v>
      </c>
      <c r="L46" s="15"/>
      <c r="M46" s="57">
        <f>M40</f>
        <v>7753272</v>
      </c>
      <c r="N46" s="27"/>
      <c r="O46" s="57">
        <f>O40</f>
        <v>8522215</v>
      </c>
      <c r="P46" s="28">
        <f>(M46-O46)</f>
        <v>-768943</v>
      </c>
      <c r="Q46" s="30">
        <f>P46/O46</f>
        <v>-9.0228068641779166E-2</v>
      </c>
      <c r="R46" s="48"/>
      <c r="S46" s="48"/>
      <c r="T46" s="48"/>
      <c r="U46" s="48"/>
      <c r="V46" s="48"/>
      <c r="W46" s="48"/>
    </row>
    <row r="47" spans="1:23" ht="27" customHeight="1" x14ac:dyDescent="0.35">
      <c r="A47" s="49"/>
      <c r="B47" s="49"/>
      <c r="C47" s="56"/>
      <c r="D47" s="51"/>
      <c r="E47" s="21"/>
      <c r="F47" s="29"/>
      <c r="G47" s="29"/>
      <c r="H47" s="31"/>
      <c r="I47" s="31"/>
      <c r="J47" s="49"/>
      <c r="K47" s="18"/>
      <c r="L47" s="15"/>
      <c r="M47" s="36"/>
      <c r="N47" s="27"/>
      <c r="O47" s="36"/>
      <c r="P47" s="37"/>
      <c r="Q47" s="46"/>
      <c r="R47" s="48"/>
      <c r="S47" s="1"/>
      <c r="T47" s="1"/>
      <c r="U47" s="1"/>
      <c r="V47" s="1"/>
      <c r="W47" s="1"/>
    </row>
    <row r="48" spans="1:23" ht="27" customHeight="1" thickBot="1" x14ac:dyDescent="0.4">
      <c r="A48" s="60"/>
      <c r="B48" s="18" t="s">
        <v>55</v>
      </c>
      <c r="C48" s="19"/>
      <c r="D48" s="61">
        <f>D10+D30</f>
        <v>21457549</v>
      </c>
      <c r="E48" s="21"/>
      <c r="F48" s="61">
        <f>F10+F30</f>
        <v>20948295</v>
      </c>
      <c r="G48" s="61">
        <f>(D48-F48)</f>
        <v>509254</v>
      </c>
      <c r="H48" s="62">
        <f>G48/F48</f>
        <v>2.4310045280534764E-2</v>
      </c>
      <c r="I48" s="31"/>
      <c r="J48" s="63"/>
      <c r="K48" s="18" t="s">
        <v>56</v>
      </c>
      <c r="L48" s="15"/>
      <c r="M48" s="61">
        <f>M37+M46</f>
        <v>21457549</v>
      </c>
      <c r="N48" s="27"/>
      <c r="O48" s="61">
        <f>O37+O46</f>
        <v>20948295</v>
      </c>
      <c r="P48" s="61">
        <f>(M48-O48)</f>
        <v>509254</v>
      </c>
      <c r="Q48" s="62">
        <f>P48/O48</f>
        <v>2.4310045280534764E-2</v>
      </c>
      <c r="R48" s="1"/>
      <c r="S48" s="64"/>
      <c r="T48" s="1"/>
      <c r="U48" s="1"/>
      <c r="V48" s="1"/>
      <c r="W48" s="1"/>
    </row>
    <row r="49" spans="1:23" ht="27" customHeight="1" thickTop="1" x14ac:dyDescent="0.35">
      <c r="A49" s="49"/>
      <c r="B49" s="49"/>
      <c r="C49" s="56"/>
      <c r="D49" s="51"/>
      <c r="E49" s="21"/>
      <c r="F49" s="39"/>
      <c r="G49" s="39"/>
      <c r="H49" s="31"/>
      <c r="I49" s="31"/>
      <c r="J49" s="49"/>
      <c r="K49" s="49"/>
      <c r="L49" s="50"/>
      <c r="M49" s="51"/>
      <c r="N49" s="27"/>
      <c r="O49" s="51"/>
      <c r="P49" s="37"/>
      <c r="Q49" s="37"/>
      <c r="R49" s="33"/>
      <c r="S49" s="1"/>
      <c r="T49" s="1"/>
      <c r="U49" s="1"/>
      <c r="V49" s="1"/>
      <c r="W49" s="1"/>
    </row>
    <row r="50" spans="1:23" ht="27" customHeight="1" x14ac:dyDescent="0.35">
      <c r="A50" s="18">
        <v>8</v>
      </c>
      <c r="B50" s="18" t="s">
        <v>57</v>
      </c>
      <c r="C50" s="19"/>
      <c r="D50" s="29">
        <f>SUM(D51:D53)</f>
        <v>0</v>
      </c>
      <c r="E50" s="21"/>
      <c r="F50" s="29">
        <f>SUM(F51:F53)</f>
        <v>0</v>
      </c>
      <c r="G50" s="39"/>
      <c r="H50" s="31"/>
      <c r="I50" s="31"/>
      <c r="J50" s="18">
        <v>9</v>
      </c>
      <c r="K50" s="18" t="s">
        <v>58</v>
      </c>
      <c r="L50" s="15"/>
      <c r="M50" s="29">
        <f>SUM(M51:M53)</f>
        <v>0</v>
      </c>
      <c r="N50" s="27"/>
      <c r="O50" s="29">
        <f>SUM(O51:O53)</f>
        <v>0</v>
      </c>
      <c r="P50" s="37"/>
      <c r="Q50" s="37"/>
      <c r="R50" s="1"/>
      <c r="S50" s="1"/>
      <c r="T50" s="1"/>
      <c r="U50" s="1"/>
      <c r="V50" s="1"/>
      <c r="W50" s="1"/>
    </row>
    <row r="51" spans="1:23" ht="27" customHeight="1" x14ac:dyDescent="0.35">
      <c r="A51" s="38">
        <v>81</v>
      </c>
      <c r="B51" s="38" t="s">
        <v>59</v>
      </c>
      <c r="C51" s="40"/>
      <c r="D51" s="39">
        <v>8134006</v>
      </c>
      <c r="E51" s="21"/>
      <c r="F51" s="39">
        <v>12538362</v>
      </c>
      <c r="G51" s="39">
        <f>(D51-F51)</f>
        <v>-4404356</v>
      </c>
      <c r="H51" s="30">
        <f>G51/F51</f>
        <v>-0.3512704450549442</v>
      </c>
      <c r="I51" s="31"/>
      <c r="J51" s="38">
        <v>91</v>
      </c>
      <c r="K51" s="38" t="s">
        <v>60</v>
      </c>
      <c r="L51" s="42"/>
      <c r="M51" s="27">
        <v>29668549</v>
      </c>
      <c r="N51" s="27"/>
      <c r="O51" s="27">
        <v>26931319</v>
      </c>
      <c r="P51" s="39">
        <f>(M51-O51)</f>
        <v>2737230</v>
      </c>
      <c r="Q51" s="30">
        <f>P51/O51</f>
        <v>0.10163742815567259</v>
      </c>
      <c r="R51" s="1"/>
      <c r="S51" s="1"/>
      <c r="T51" s="1"/>
      <c r="U51" s="1"/>
      <c r="V51" s="1"/>
      <c r="W51" s="1"/>
    </row>
    <row r="52" spans="1:23" ht="27" customHeight="1" x14ac:dyDescent="0.35">
      <c r="A52" s="38">
        <v>83</v>
      </c>
      <c r="B52" s="38" t="s">
        <v>61</v>
      </c>
      <c r="C52" s="40"/>
      <c r="D52" s="39">
        <v>1564</v>
      </c>
      <c r="E52" s="21"/>
      <c r="F52" s="39">
        <v>220</v>
      </c>
      <c r="G52" s="39">
        <f>(D52-F52)</f>
        <v>1344</v>
      </c>
      <c r="H52" s="30">
        <f>G52/F52</f>
        <v>6.1090909090909093</v>
      </c>
      <c r="I52" s="31"/>
      <c r="J52" s="38">
        <v>93</v>
      </c>
      <c r="K52" s="38" t="s">
        <v>62</v>
      </c>
      <c r="L52" s="42"/>
      <c r="M52" s="27">
        <v>63103</v>
      </c>
      <c r="N52" s="27"/>
      <c r="O52" s="27">
        <v>57821</v>
      </c>
      <c r="P52" s="39">
        <f>(M52-O52)</f>
        <v>5282</v>
      </c>
      <c r="Q52" s="30">
        <f>P52/O52</f>
        <v>9.1350893274069978E-2</v>
      </c>
      <c r="R52" s="1"/>
      <c r="S52" s="1"/>
      <c r="T52" s="1"/>
      <c r="U52" s="1"/>
      <c r="V52" s="1"/>
      <c r="W52" s="1"/>
    </row>
    <row r="53" spans="1:23" ht="27" customHeight="1" x14ac:dyDescent="0.35">
      <c r="A53" s="38">
        <v>89</v>
      </c>
      <c r="B53" s="38" t="s">
        <v>63</v>
      </c>
      <c r="C53" s="40"/>
      <c r="D53" s="59">
        <v>-8135570</v>
      </c>
      <c r="E53" s="21"/>
      <c r="F53" s="59">
        <v>-12538582</v>
      </c>
      <c r="G53" s="39">
        <f>(D53-F53)</f>
        <v>4403012</v>
      </c>
      <c r="H53" s="30">
        <f>G53/F53</f>
        <v>-0.3511570925643745</v>
      </c>
      <c r="I53" s="31"/>
      <c r="J53" s="38">
        <v>99</v>
      </c>
      <c r="K53" s="38" t="s">
        <v>64</v>
      </c>
      <c r="L53" s="42"/>
      <c r="M53" s="44">
        <v>-29731652</v>
      </c>
      <c r="N53" s="27"/>
      <c r="O53" s="44">
        <v>-26989140</v>
      </c>
      <c r="P53" s="39">
        <f>(M53-O53)</f>
        <v>-2742512</v>
      </c>
      <c r="Q53" s="30">
        <f>P53/O53</f>
        <v>0.10161539048669206</v>
      </c>
      <c r="R53" s="1"/>
      <c r="S53" s="1"/>
      <c r="T53" s="1"/>
      <c r="U53" s="1"/>
      <c r="V53" s="1"/>
      <c r="W53" s="1"/>
    </row>
    <row r="54" spans="1:23" ht="27" customHeight="1" x14ac:dyDescent="0.35">
      <c r="A54" s="49"/>
      <c r="B54" s="49"/>
      <c r="C54" s="65"/>
      <c r="D54" s="51"/>
      <c r="E54" s="21"/>
      <c r="F54" s="66"/>
      <c r="G54" s="66"/>
      <c r="H54" s="31"/>
      <c r="I54" s="31"/>
      <c r="J54" s="49"/>
      <c r="K54" s="49"/>
      <c r="L54" s="50"/>
      <c r="M54" s="51"/>
      <c r="N54" s="67"/>
      <c r="O54" s="27"/>
      <c r="P54" s="37"/>
      <c r="Q54" s="37"/>
      <c r="R54" s="1"/>
      <c r="S54" s="1"/>
      <c r="T54" s="1"/>
      <c r="U54" s="1"/>
      <c r="V54" s="1"/>
      <c r="W54" s="1"/>
    </row>
    <row r="55" spans="1:23" ht="27" customHeight="1" x14ac:dyDescent="0.35">
      <c r="A55" s="68"/>
      <c r="B55" s="68"/>
      <c r="C55" s="69"/>
      <c r="D55" s="68"/>
      <c r="E55" s="21"/>
      <c r="F55" s="66"/>
      <c r="G55" s="66"/>
      <c r="H55" s="31"/>
      <c r="I55" s="31"/>
      <c r="J55" s="49"/>
      <c r="K55" s="49"/>
      <c r="L55" s="50"/>
      <c r="M55" s="51"/>
      <c r="N55" s="70"/>
      <c r="O55" s="27"/>
      <c r="P55" s="37"/>
      <c r="Q55" s="46"/>
      <c r="R55" s="33"/>
      <c r="S55" s="1"/>
      <c r="T55" s="1"/>
      <c r="U55" s="1"/>
      <c r="V55" s="1"/>
      <c r="W55" s="1"/>
    </row>
    <row r="56" spans="1:23" ht="27" customHeight="1" x14ac:dyDescent="0.35">
      <c r="A56" s="68"/>
      <c r="B56" s="68"/>
      <c r="C56" s="69"/>
      <c r="D56" s="68"/>
      <c r="E56" s="21"/>
      <c r="F56" s="66"/>
      <c r="G56" s="66"/>
      <c r="H56" s="31"/>
      <c r="I56" s="31"/>
      <c r="J56" s="49"/>
      <c r="K56" s="49"/>
      <c r="L56" s="50"/>
      <c r="M56" s="51"/>
      <c r="N56" s="70"/>
      <c r="O56" s="27"/>
      <c r="P56" s="37"/>
      <c r="Q56" s="46"/>
      <c r="R56" s="33"/>
      <c r="S56" s="1"/>
      <c r="T56" s="1"/>
      <c r="U56" s="1"/>
      <c r="V56" s="1"/>
      <c r="W56" s="1"/>
    </row>
    <row r="57" spans="1:23" ht="27" customHeight="1" x14ac:dyDescent="0.35">
      <c r="A57" s="68"/>
      <c r="B57" s="68"/>
      <c r="C57" s="69"/>
      <c r="D57" s="68"/>
      <c r="E57" s="21"/>
      <c r="F57" s="66"/>
      <c r="G57" s="66"/>
      <c r="H57" s="31"/>
      <c r="I57" s="31"/>
      <c r="J57" s="49"/>
      <c r="K57" s="49"/>
      <c r="L57" s="50"/>
      <c r="M57" s="51"/>
      <c r="N57" s="70"/>
      <c r="O57" s="27"/>
      <c r="P57" s="37"/>
      <c r="Q57" s="46"/>
      <c r="R57" s="33"/>
      <c r="S57" s="1"/>
      <c r="T57" s="1"/>
      <c r="U57" s="1"/>
      <c r="V57" s="1"/>
      <c r="W57" s="1"/>
    </row>
    <row r="58" spans="1:23" ht="23.25" x14ac:dyDescent="0.35">
      <c r="A58" s="202"/>
      <c r="B58" s="202"/>
      <c r="C58" s="71"/>
      <c r="D58" s="71"/>
      <c r="E58" s="72"/>
      <c r="F58" s="72"/>
      <c r="G58" s="72"/>
      <c r="H58" s="72"/>
      <c r="I58" s="72"/>
      <c r="J58" s="72"/>
      <c r="K58" s="73"/>
      <c r="L58" s="74"/>
      <c r="M58" s="70"/>
      <c r="N58" s="70"/>
      <c r="O58" s="70"/>
      <c r="P58" s="37"/>
      <c r="Q58" s="37"/>
      <c r="R58" s="1"/>
      <c r="S58" s="1"/>
      <c r="T58" s="1"/>
      <c r="U58" s="1"/>
      <c r="V58" s="1"/>
      <c r="W58" s="1"/>
    </row>
    <row r="59" spans="1:23" ht="30" customHeight="1" x14ac:dyDescent="0.4">
      <c r="A59" s="214" t="s">
        <v>65</v>
      </c>
      <c r="B59" s="214"/>
      <c r="C59" s="214"/>
      <c r="D59" s="214"/>
      <c r="E59" s="214"/>
      <c r="F59" s="214"/>
      <c r="G59" s="214" t="s">
        <v>66</v>
      </c>
      <c r="H59" s="214"/>
      <c r="I59" s="214"/>
      <c r="J59" s="214"/>
      <c r="K59" s="214"/>
      <c r="L59" s="215" t="s">
        <v>67</v>
      </c>
      <c r="M59" s="215"/>
      <c r="N59" s="215"/>
      <c r="O59" s="215"/>
      <c r="P59" s="215"/>
      <c r="Q59" s="215"/>
      <c r="R59" s="1"/>
      <c r="S59" s="1"/>
      <c r="T59" s="1"/>
      <c r="U59" s="1"/>
      <c r="V59" s="1"/>
      <c r="W59" s="1"/>
    </row>
    <row r="60" spans="1:23" ht="26.25" customHeight="1" x14ac:dyDescent="0.35">
      <c r="A60" s="212" t="s">
        <v>68</v>
      </c>
      <c r="B60" s="212"/>
      <c r="C60" s="212"/>
      <c r="D60" s="212"/>
      <c r="E60" s="212"/>
      <c r="F60" s="212"/>
      <c r="G60" s="212" t="s">
        <v>69</v>
      </c>
      <c r="H60" s="212"/>
      <c r="I60" s="212"/>
      <c r="J60" s="212"/>
      <c r="K60" s="212"/>
      <c r="L60" s="213" t="s">
        <v>70</v>
      </c>
      <c r="M60" s="213"/>
      <c r="N60" s="213"/>
      <c r="O60" s="213"/>
      <c r="P60" s="213"/>
      <c r="Q60" s="213"/>
      <c r="R60" s="1"/>
      <c r="S60" s="1"/>
      <c r="T60" s="1"/>
      <c r="U60" s="1"/>
      <c r="V60" s="1"/>
      <c r="W60" s="1"/>
    </row>
    <row r="61" spans="1:23" ht="26.25" customHeight="1" x14ac:dyDescent="0.35">
      <c r="A61" s="212" t="s">
        <v>71</v>
      </c>
      <c r="B61" s="212"/>
      <c r="C61" s="212"/>
      <c r="D61" s="212"/>
      <c r="E61" s="212"/>
      <c r="F61" s="212"/>
      <c r="G61" s="212" t="s">
        <v>72</v>
      </c>
      <c r="H61" s="212"/>
      <c r="I61" s="212"/>
      <c r="J61" s="212"/>
      <c r="K61" s="212"/>
      <c r="L61" s="213" t="s">
        <v>73</v>
      </c>
      <c r="M61" s="213"/>
      <c r="N61" s="213"/>
      <c r="O61" s="213"/>
      <c r="P61" s="213"/>
      <c r="Q61" s="213"/>
      <c r="R61" s="1"/>
      <c r="S61" s="1"/>
      <c r="T61" s="1"/>
      <c r="U61" s="1"/>
      <c r="V61" s="1"/>
      <c r="W61" s="1"/>
    </row>
    <row r="62" spans="1:23" ht="25.5" x14ac:dyDescent="0.3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1"/>
      <c r="S62" s="1"/>
      <c r="T62" s="1"/>
      <c r="U62" s="1"/>
      <c r="V62" s="1"/>
      <c r="W62" s="1"/>
    </row>
    <row r="63" spans="1:23" ht="27.75" x14ac:dyDescent="0.4">
      <c r="A63" s="76"/>
      <c r="B63" s="76"/>
      <c r="C63" s="77"/>
      <c r="D63" s="78"/>
      <c r="E63" s="78"/>
      <c r="F63" s="78"/>
      <c r="G63" s="78"/>
      <c r="H63" s="79"/>
      <c r="I63" s="79"/>
      <c r="J63" s="78"/>
      <c r="K63" s="78"/>
      <c r="L63" s="80"/>
      <c r="M63" s="78"/>
      <c r="N63" s="81"/>
      <c r="O63" s="78"/>
      <c r="P63" s="1"/>
      <c r="Q63" s="79"/>
      <c r="R63" s="1"/>
      <c r="S63" s="1"/>
      <c r="T63" s="1"/>
      <c r="U63" s="1"/>
      <c r="V63" s="1"/>
      <c r="W63" s="1"/>
    </row>
    <row r="64" spans="1:23" ht="30" x14ac:dyDescent="0.4">
      <c r="A64" s="82"/>
      <c r="B64" s="82"/>
      <c r="C64" s="83"/>
      <c r="D64" s="82"/>
      <c r="E64" s="82"/>
      <c r="F64" s="84"/>
      <c r="G64" s="84"/>
      <c r="H64" s="79"/>
      <c r="I64" s="79"/>
      <c r="J64" s="85"/>
      <c r="K64" s="85"/>
      <c r="L64" s="86"/>
      <c r="M64" s="81"/>
      <c r="N64" s="87"/>
      <c r="O64" s="88"/>
      <c r="P64" s="1"/>
      <c r="Q64" s="79"/>
      <c r="R64" s="1"/>
      <c r="S64" s="1"/>
      <c r="T64" s="1"/>
      <c r="U64" s="1"/>
      <c r="V64" s="1"/>
      <c r="W64" s="1"/>
    </row>
    <row r="65" spans="1:23" ht="30" x14ac:dyDescent="0.4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9"/>
      <c r="O65" s="87"/>
      <c r="P65" s="1"/>
      <c r="Q65" s="79"/>
      <c r="R65" s="1"/>
      <c r="S65" s="1"/>
      <c r="T65" s="1"/>
      <c r="U65" s="1"/>
      <c r="V65" s="1"/>
      <c r="W65" s="1"/>
    </row>
    <row r="66" spans="1:23" ht="27" x14ac:dyDescent="0.3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"/>
      <c r="Q66" s="79"/>
      <c r="R66" s="1"/>
      <c r="S66" s="1"/>
      <c r="T66" s="1"/>
      <c r="U66" s="1"/>
      <c r="V66" s="1"/>
      <c r="W66" s="1"/>
    </row>
    <row r="67" spans="1:23" ht="27" x14ac:dyDescent="0.3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"/>
      <c r="O67" s="89"/>
      <c r="P67" s="1"/>
      <c r="Q67" s="79"/>
      <c r="R67" s="1"/>
      <c r="S67" s="1"/>
      <c r="T67" s="1"/>
      <c r="U67" s="1"/>
      <c r="V67" s="1"/>
      <c r="W67" s="1"/>
    </row>
    <row r="68" spans="1:23" x14ac:dyDescent="0.2">
      <c r="A68" s="1"/>
      <c r="B68" s="1"/>
      <c r="C68" s="90"/>
      <c r="D68" s="1"/>
      <c r="E68" s="1"/>
      <c r="H68" s="79"/>
      <c r="I68" s="79"/>
      <c r="J68" s="1"/>
      <c r="K68" s="1"/>
      <c r="L68" s="90"/>
      <c r="M68" s="1"/>
      <c r="N68" s="1"/>
      <c r="P68" s="1"/>
      <c r="Q68" s="79"/>
      <c r="R68" s="1"/>
      <c r="S68" s="1"/>
      <c r="T68" s="1"/>
      <c r="U68" s="1"/>
      <c r="V68" s="1"/>
      <c r="W68" s="1"/>
    </row>
    <row r="69" spans="1:23" x14ac:dyDescent="0.2">
      <c r="A69" s="1"/>
      <c r="B69" s="1"/>
      <c r="C69" s="90"/>
      <c r="D69" s="1"/>
      <c r="E69" s="1"/>
      <c r="H69" s="79"/>
      <c r="I69" s="79"/>
      <c r="J69" s="1"/>
      <c r="K69" s="1"/>
      <c r="L69" s="90"/>
      <c r="M69" s="1"/>
      <c r="N69" s="1"/>
      <c r="P69" s="1"/>
      <c r="Q69" s="79"/>
      <c r="R69" s="1"/>
      <c r="S69" s="1"/>
      <c r="T69" s="1"/>
      <c r="U69" s="1"/>
      <c r="V69" s="1"/>
      <c r="W69" s="1"/>
    </row>
    <row r="70" spans="1:23" x14ac:dyDescent="0.2">
      <c r="A70" s="1"/>
      <c r="B70" s="1"/>
      <c r="C70" s="90"/>
      <c r="D70" s="1"/>
      <c r="E70" s="1"/>
      <c r="H70" s="79"/>
      <c r="I70" s="79"/>
      <c r="J70" s="1"/>
      <c r="K70" s="1"/>
      <c r="L70" s="90"/>
      <c r="M70" s="1"/>
      <c r="N70" s="1"/>
      <c r="P70" s="1"/>
      <c r="Q70" s="79"/>
      <c r="R70" s="1"/>
      <c r="S70" s="1"/>
      <c r="T70" s="1"/>
      <c r="U70" s="1"/>
      <c r="V70" s="1"/>
      <c r="W70" s="1"/>
    </row>
    <row r="71" spans="1:23" x14ac:dyDescent="0.2">
      <c r="A71" s="1"/>
      <c r="B71" s="1"/>
      <c r="C71" s="90"/>
      <c r="D71" s="1"/>
      <c r="E71" s="1"/>
      <c r="H71" s="79"/>
      <c r="I71" s="79"/>
      <c r="J71" s="1"/>
      <c r="K71" s="1"/>
      <c r="L71" s="90"/>
      <c r="M71" s="1"/>
      <c r="N71" s="1"/>
      <c r="P71" s="1"/>
      <c r="Q71" s="79"/>
      <c r="R71" s="1"/>
      <c r="S71" s="1"/>
      <c r="T71" s="1"/>
      <c r="U71" s="1"/>
      <c r="V71" s="1"/>
      <c r="W71" s="1"/>
    </row>
    <row r="72" spans="1:23" x14ac:dyDescent="0.2">
      <c r="A72" s="1"/>
      <c r="B72" s="1"/>
      <c r="C72" s="90"/>
      <c r="D72" s="1"/>
      <c r="E72" s="1"/>
      <c r="H72" s="79"/>
      <c r="I72" s="79"/>
      <c r="J72" s="1"/>
      <c r="K72" s="1"/>
      <c r="L72" s="90"/>
      <c r="M72" s="1"/>
      <c r="N72" s="1"/>
      <c r="P72" s="1"/>
      <c r="Q72" s="79"/>
      <c r="R72" s="1"/>
      <c r="S72" s="1"/>
      <c r="T72" s="1"/>
      <c r="U72" s="1"/>
      <c r="V72" s="1"/>
      <c r="W72" s="1"/>
    </row>
    <row r="73" spans="1:23" x14ac:dyDescent="0.2">
      <c r="A73" s="1"/>
      <c r="B73" s="1"/>
      <c r="C73" s="90"/>
      <c r="D73" s="1"/>
      <c r="E73" s="1"/>
      <c r="H73" s="79"/>
      <c r="I73" s="79"/>
      <c r="J73" s="1"/>
      <c r="K73" s="1"/>
      <c r="L73" s="90"/>
      <c r="M73" s="1"/>
      <c r="N73" s="1"/>
      <c r="P73" s="1"/>
      <c r="Q73" s="79"/>
      <c r="R73" s="1"/>
      <c r="S73" s="1"/>
      <c r="T73" s="1"/>
      <c r="U73" s="1"/>
      <c r="V73" s="1"/>
      <c r="W73" s="1"/>
    </row>
    <row r="74" spans="1:23" x14ac:dyDescent="0.2">
      <c r="A74" s="92"/>
      <c r="B74" s="93"/>
      <c r="C74" s="94"/>
      <c r="D74" s="95"/>
      <c r="E74" s="95"/>
      <c r="F74" s="96"/>
      <c r="G74" s="96"/>
      <c r="H74" s="79"/>
      <c r="I74" s="79"/>
      <c r="J74" s="1"/>
      <c r="K74" s="1"/>
      <c r="L74" s="90"/>
      <c r="M74" s="1"/>
      <c r="N74" s="1"/>
      <c r="P74" s="1"/>
      <c r="Q74" s="79"/>
      <c r="R74" s="1"/>
      <c r="S74" s="1"/>
      <c r="T74" s="1"/>
      <c r="U74" s="1"/>
      <c r="V74" s="1"/>
      <c r="W74" s="1"/>
    </row>
    <row r="75" spans="1:23" x14ac:dyDescent="0.2">
      <c r="A75" s="92"/>
      <c r="B75" s="93"/>
      <c r="C75" s="94"/>
      <c r="D75" s="95"/>
      <c r="E75" s="95"/>
      <c r="F75" s="96"/>
      <c r="G75" s="96"/>
      <c r="H75" s="79"/>
      <c r="I75" s="79"/>
      <c r="J75" s="1"/>
      <c r="K75" s="1"/>
      <c r="L75" s="90"/>
      <c r="M75" s="1"/>
      <c r="N75" s="1"/>
      <c r="P75" s="1"/>
      <c r="Q75" s="79"/>
      <c r="R75" s="1"/>
      <c r="S75" s="1"/>
      <c r="T75" s="1"/>
      <c r="U75" s="1"/>
      <c r="V75" s="1"/>
      <c r="W75" s="1"/>
    </row>
    <row r="76" spans="1:23" x14ac:dyDescent="0.2">
      <c r="A76" s="92"/>
      <c r="B76" s="93"/>
      <c r="C76" s="94"/>
      <c r="D76" s="95"/>
      <c r="E76" s="95"/>
      <c r="F76" s="96"/>
      <c r="G76" s="96"/>
      <c r="H76" s="79"/>
      <c r="I76" s="79"/>
      <c r="J76" s="1"/>
      <c r="K76" s="1"/>
      <c r="L76" s="90"/>
      <c r="M76" s="1"/>
      <c r="N76" s="1"/>
      <c r="P76" s="1"/>
      <c r="Q76" s="79"/>
      <c r="R76" s="1"/>
      <c r="S76" s="1"/>
      <c r="T76" s="1"/>
      <c r="U76" s="1"/>
      <c r="V76" s="1"/>
      <c r="W76" s="1"/>
    </row>
    <row r="77" spans="1:23" x14ac:dyDescent="0.2">
      <c r="A77" s="92"/>
      <c r="B77" s="93"/>
      <c r="C77" s="94"/>
      <c r="D77" s="95"/>
      <c r="E77" s="95"/>
      <c r="F77" s="96"/>
      <c r="G77" s="96"/>
      <c r="H77" s="79"/>
      <c r="I77" s="79"/>
      <c r="J77" s="1"/>
      <c r="K77" s="1"/>
      <c r="L77" s="90"/>
      <c r="M77" s="1"/>
      <c r="N77" s="1"/>
      <c r="P77" s="1"/>
      <c r="Q77" s="79"/>
      <c r="R77" s="1"/>
      <c r="S77" s="1"/>
      <c r="T77" s="1"/>
      <c r="U77" s="1"/>
      <c r="V77" s="1"/>
      <c r="W77" s="1"/>
    </row>
    <row r="78" spans="1:23" x14ac:dyDescent="0.2">
      <c r="A78" s="92"/>
      <c r="B78" s="93"/>
      <c r="C78" s="94"/>
      <c r="D78" s="95"/>
      <c r="E78" s="95"/>
      <c r="F78" s="96"/>
      <c r="G78" s="96"/>
      <c r="H78" s="79"/>
      <c r="I78" s="79"/>
      <c r="J78" s="1"/>
      <c r="K78" s="1"/>
      <c r="L78" s="90"/>
      <c r="M78" s="1"/>
      <c r="N78" s="1"/>
      <c r="P78" s="1"/>
      <c r="Q78" s="79"/>
      <c r="R78" s="1"/>
      <c r="S78" s="1"/>
      <c r="T78" s="1"/>
      <c r="U78" s="1"/>
      <c r="V78" s="1"/>
      <c r="W78" s="1"/>
    </row>
    <row r="79" spans="1:23" x14ac:dyDescent="0.2">
      <c r="A79" s="92"/>
      <c r="B79" s="93"/>
      <c r="C79" s="94"/>
      <c r="D79" s="95"/>
      <c r="E79" s="95"/>
      <c r="F79" s="96"/>
      <c r="G79" s="96"/>
      <c r="H79" s="79"/>
      <c r="I79" s="79"/>
      <c r="J79" s="1"/>
      <c r="K79" s="1"/>
      <c r="L79" s="90"/>
      <c r="M79" s="1"/>
      <c r="N79" s="1"/>
      <c r="P79" s="1"/>
      <c r="Q79" s="79"/>
      <c r="R79" s="1"/>
      <c r="S79" s="1"/>
      <c r="T79" s="1"/>
      <c r="U79" s="1"/>
      <c r="V79" s="1"/>
      <c r="W79" s="1"/>
    </row>
    <row r="80" spans="1:23" x14ac:dyDescent="0.2">
      <c r="A80" s="92"/>
      <c r="B80" s="93"/>
      <c r="C80" s="94"/>
      <c r="D80" s="95"/>
      <c r="E80" s="95"/>
      <c r="F80" s="96"/>
      <c r="G80" s="96"/>
      <c r="H80" s="79"/>
      <c r="I80" s="79"/>
      <c r="J80" s="1"/>
      <c r="K80" s="1"/>
      <c r="L80" s="90"/>
      <c r="M80" s="1"/>
      <c r="N80" s="1"/>
      <c r="P80" s="1"/>
      <c r="Q80" s="79"/>
      <c r="R80" s="1"/>
      <c r="S80" s="1"/>
      <c r="T80" s="1"/>
      <c r="U80" s="1"/>
      <c r="V80" s="1"/>
      <c r="W80" s="1"/>
    </row>
    <row r="81" spans="1:23" x14ac:dyDescent="0.2">
      <c r="A81" s="92"/>
      <c r="B81" s="93"/>
      <c r="C81" s="94"/>
      <c r="D81" s="95"/>
      <c r="E81" s="95"/>
      <c r="F81" s="96"/>
      <c r="G81" s="96"/>
      <c r="H81" s="79"/>
      <c r="I81" s="79"/>
      <c r="J81" s="1"/>
      <c r="K81" s="1"/>
      <c r="L81" s="90"/>
      <c r="M81" s="1"/>
      <c r="N81" s="1"/>
      <c r="P81" s="1"/>
      <c r="Q81" s="79"/>
      <c r="R81" s="1"/>
      <c r="S81" s="1"/>
      <c r="T81" s="1"/>
      <c r="U81" s="1"/>
      <c r="V81" s="1"/>
      <c r="W81" s="1"/>
    </row>
    <row r="82" spans="1:23" x14ac:dyDescent="0.2">
      <c r="A82" s="92"/>
      <c r="B82" s="93"/>
      <c r="C82" s="94"/>
      <c r="D82" s="95"/>
      <c r="E82" s="95"/>
      <c r="F82" s="96"/>
      <c r="G82" s="96"/>
      <c r="H82" s="79"/>
      <c r="I82" s="79"/>
      <c r="J82" s="1"/>
      <c r="K82" s="1"/>
      <c r="L82" s="90"/>
      <c r="M82" s="1"/>
      <c r="N82" s="1"/>
      <c r="P82" s="1"/>
      <c r="Q82" s="79"/>
      <c r="R82" s="1"/>
      <c r="S82" s="1"/>
      <c r="T82" s="1"/>
      <c r="U82" s="1"/>
      <c r="V82" s="1"/>
      <c r="W82" s="1"/>
    </row>
    <row r="83" spans="1:23" x14ac:dyDescent="0.2">
      <c r="A83" s="92"/>
      <c r="B83" s="93"/>
      <c r="C83" s="94"/>
      <c r="D83" s="95"/>
      <c r="E83" s="95"/>
      <c r="F83" s="96"/>
      <c r="G83" s="96"/>
      <c r="H83" s="79"/>
      <c r="I83" s="79"/>
      <c r="J83" s="1"/>
      <c r="K83" s="1"/>
      <c r="L83" s="90"/>
      <c r="M83" s="1"/>
      <c r="N83" s="1"/>
      <c r="P83" s="1"/>
      <c r="Q83" s="79"/>
      <c r="R83" s="1"/>
      <c r="S83" s="1"/>
      <c r="T83" s="1"/>
      <c r="U83" s="1"/>
      <c r="V83" s="1"/>
      <c r="W83" s="1"/>
    </row>
    <row r="84" spans="1:23" x14ac:dyDescent="0.2">
      <c r="A84" s="92"/>
      <c r="B84" s="93"/>
      <c r="C84" s="94"/>
      <c r="D84" s="95"/>
      <c r="E84" s="95"/>
      <c r="F84" s="96"/>
      <c r="G84" s="96"/>
      <c r="H84" s="79"/>
      <c r="I84" s="79"/>
      <c r="J84" s="1"/>
      <c r="K84" s="1"/>
      <c r="L84" s="90"/>
      <c r="M84" s="1"/>
      <c r="N84" s="1"/>
      <c r="P84" s="1"/>
      <c r="Q84" s="79"/>
      <c r="R84" s="1"/>
      <c r="S84" s="1"/>
      <c r="T84" s="1"/>
      <c r="U84" s="1"/>
      <c r="V84" s="1"/>
      <c r="W84" s="1"/>
    </row>
    <row r="85" spans="1:23" x14ac:dyDescent="0.2">
      <c r="A85" s="92"/>
      <c r="B85" s="93"/>
      <c r="C85" s="94"/>
      <c r="D85" s="95"/>
      <c r="E85" s="95"/>
      <c r="F85" s="96"/>
      <c r="G85" s="96"/>
      <c r="H85" s="79"/>
      <c r="I85" s="79"/>
      <c r="J85" s="1"/>
      <c r="K85" s="1"/>
      <c r="L85" s="90"/>
      <c r="M85" s="1"/>
      <c r="N85" s="1"/>
      <c r="P85" s="1"/>
      <c r="Q85" s="79"/>
      <c r="R85" s="1"/>
      <c r="S85" s="1"/>
      <c r="T85" s="1"/>
      <c r="U85" s="1"/>
      <c r="V85" s="1"/>
      <c r="W85" s="1"/>
    </row>
    <row r="86" spans="1:23" x14ac:dyDescent="0.2">
      <c r="A86" s="92"/>
      <c r="B86" s="93"/>
      <c r="C86" s="94"/>
      <c r="D86" s="95"/>
      <c r="E86" s="95"/>
      <c r="F86" s="96"/>
      <c r="G86" s="96"/>
      <c r="H86" s="79"/>
      <c r="I86" s="79"/>
      <c r="J86" s="1"/>
      <c r="K86" s="1"/>
      <c r="L86" s="90"/>
      <c r="M86" s="1"/>
      <c r="N86" s="1"/>
      <c r="P86" s="1"/>
      <c r="Q86" s="79"/>
      <c r="R86" s="1"/>
      <c r="S86" s="1"/>
      <c r="T86" s="1"/>
      <c r="U86" s="1"/>
      <c r="V86" s="1"/>
      <c r="W86" s="1"/>
    </row>
    <row r="87" spans="1:23" x14ac:dyDescent="0.2">
      <c r="A87" s="92"/>
      <c r="B87" s="93"/>
      <c r="C87" s="94"/>
      <c r="D87" s="95"/>
      <c r="E87" s="95"/>
      <c r="F87" s="96"/>
      <c r="G87" s="96"/>
      <c r="H87" s="79"/>
      <c r="I87" s="79"/>
      <c r="J87" s="1"/>
      <c r="K87" s="1"/>
      <c r="L87" s="90"/>
      <c r="M87" s="1"/>
      <c r="N87" s="1"/>
      <c r="P87" s="1"/>
      <c r="Q87" s="1"/>
      <c r="R87" s="1"/>
      <c r="S87" s="1"/>
      <c r="T87" s="1"/>
      <c r="U87" s="1"/>
      <c r="V87" s="1"/>
      <c r="W87" s="1"/>
    </row>
    <row r="88" spans="1:23" x14ac:dyDescent="0.2">
      <c r="A88" s="92"/>
      <c r="B88" s="93"/>
      <c r="C88" s="94"/>
      <c r="D88" s="95"/>
      <c r="E88" s="95"/>
      <c r="F88" s="96"/>
      <c r="G88" s="96"/>
      <c r="H88" s="79"/>
      <c r="I88" s="79"/>
      <c r="J88" s="1"/>
      <c r="K88" s="1"/>
      <c r="L88" s="90"/>
      <c r="M88" s="1"/>
      <c r="N88" s="1"/>
      <c r="P88" s="1"/>
      <c r="Q88" s="1"/>
      <c r="R88" s="1"/>
      <c r="S88" s="1"/>
      <c r="T88" s="1"/>
      <c r="U88" s="1"/>
      <c r="V88" s="1"/>
      <c r="W88" s="1"/>
    </row>
    <row r="89" spans="1:23" x14ac:dyDescent="0.2">
      <c r="A89" s="92"/>
      <c r="B89" s="93"/>
      <c r="C89" s="94"/>
      <c r="D89" s="95"/>
      <c r="E89" s="95"/>
      <c r="F89" s="96"/>
      <c r="G89" s="96"/>
      <c r="H89" s="79"/>
      <c r="I89" s="79"/>
      <c r="J89" s="1"/>
      <c r="K89" s="1"/>
      <c r="L89" s="90"/>
      <c r="M89" s="1"/>
      <c r="N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92"/>
      <c r="B90" s="93"/>
      <c r="C90" s="94"/>
      <c r="D90" s="95"/>
      <c r="E90" s="95"/>
      <c r="F90" s="96"/>
      <c r="G90" s="96"/>
      <c r="H90" s="79"/>
      <c r="I90" s="79"/>
      <c r="J90" s="1"/>
      <c r="K90" s="1"/>
      <c r="L90" s="90"/>
      <c r="M90" s="1"/>
      <c r="N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92"/>
      <c r="B91" s="93"/>
      <c r="C91" s="94"/>
      <c r="D91" s="95"/>
      <c r="E91" s="95"/>
      <c r="F91" s="96"/>
      <c r="G91" s="96"/>
      <c r="H91" s="79"/>
      <c r="I91" s="79"/>
      <c r="J91" s="1"/>
      <c r="K91" s="1"/>
      <c r="L91" s="90"/>
      <c r="M91" s="1"/>
      <c r="N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92"/>
      <c r="B92" s="93"/>
      <c r="C92" s="94"/>
      <c r="D92" s="95"/>
      <c r="E92" s="95"/>
      <c r="F92" s="96"/>
      <c r="G92" s="96"/>
      <c r="H92" s="79"/>
      <c r="I92" s="79"/>
      <c r="J92" s="1"/>
      <c r="K92" s="1"/>
      <c r="L92" s="90"/>
      <c r="M92" s="1"/>
      <c r="N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92"/>
      <c r="B93" s="93"/>
      <c r="C93" s="94"/>
      <c r="D93" s="95"/>
      <c r="E93" s="95"/>
      <c r="F93" s="96"/>
      <c r="G93" s="96"/>
      <c r="H93" s="79"/>
      <c r="I93" s="79"/>
      <c r="J93" s="1"/>
      <c r="K93" s="1"/>
      <c r="L93" s="90"/>
      <c r="M93" s="1"/>
      <c r="N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92"/>
      <c r="B94" s="93"/>
      <c r="C94" s="94"/>
      <c r="D94" s="95"/>
      <c r="E94" s="95"/>
      <c r="F94" s="96"/>
      <c r="G94" s="96"/>
      <c r="H94" s="79"/>
      <c r="I94" s="79"/>
      <c r="J94" s="1"/>
      <c r="K94" s="1"/>
      <c r="L94" s="90"/>
      <c r="M94" s="1"/>
      <c r="N94" s="1"/>
      <c r="P94" s="1"/>
      <c r="Q94" s="1"/>
      <c r="R94" s="1"/>
      <c r="S94" s="1"/>
      <c r="T94" s="1"/>
      <c r="U94" s="1"/>
      <c r="V94" s="1"/>
      <c r="W94" s="1"/>
    </row>
    <row r="95" spans="1:23" x14ac:dyDescent="0.2">
      <c r="A95" s="92"/>
      <c r="B95" s="93"/>
      <c r="C95" s="94"/>
      <c r="D95" s="95"/>
      <c r="E95" s="95"/>
      <c r="F95" s="96"/>
      <c r="G95" s="96"/>
      <c r="H95" s="79"/>
      <c r="I95" s="79"/>
      <c r="J95" s="1"/>
      <c r="K95" s="1"/>
      <c r="L95" s="90"/>
      <c r="M95" s="1"/>
      <c r="N95" s="1"/>
      <c r="P95" s="1"/>
      <c r="Q95" s="1"/>
      <c r="R95" s="1"/>
      <c r="S95" s="1"/>
      <c r="T95" s="1"/>
      <c r="U95" s="1"/>
      <c r="V95" s="1"/>
      <c r="W95" s="1"/>
    </row>
    <row r="96" spans="1:23" x14ac:dyDescent="0.2">
      <c r="A96" s="92"/>
      <c r="B96" s="93"/>
      <c r="C96" s="94"/>
      <c r="D96" s="95"/>
      <c r="E96" s="95"/>
      <c r="F96" s="96"/>
      <c r="G96" s="96"/>
      <c r="H96" s="79"/>
      <c r="I96" s="79"/>
      <c r="J96" s="1"/>
      <c r="K96" s="1"/>
      <c r="L96" s="90"/>
      <c r="M96" s="1"/>
      <c r="P96" s="1"/>
      <c r="Q96" s="1"/>
      <c r="R96" s="1"/>
      <c r="S96" s="1"/>
      <c r="T96" s="1"/>
      <c r="U96" s="1"/>
      <c r="V96" s="1"/>
      <c r="W96" s="1"/>
    </row>
    <row r="97" spans="16:23" x14ac:dyDescent="0.2">
      <c r="P97" s="1"/>
      <c r="Q97" s="1"/>
      <c r="R97" s="1"/>
      <c r="S97" s="1"/>
      <c r="T97" s="1"/>
      <c r="U97" s="1"/>
      <c r="V97" s="1"/>
      <c r="W97" s="1"/>
    </row>
    <row r="98" spans="16:23" x14ac:dyDescent="0.2">
      <c r="Q98" s="1"/>
      <c r="R98" s="1"/>
    </row>
    <row r="1524" spans="3:15" x14ac:dyDescent="0.2">
      <c r="C1524"/>
      <c r="D1524"/>
      <c r="E1524" s="97" t="e">
        <f>VLOOKUP(A1524,#REF!,11,0)+1</f>
        <v>#REF!</v>
      </c>
      <c r="F1524"/>
      <c r="G1524"/>
      <c r="H1524"/>
      <c r="I1524"/>
      <c r="L1524"/>
      <c r="M1524"/>
      <c r="N1524"/>
      <c r="O1524"/>
    </row>
    <row r="1531" spans="3:15" x14ac:dyDescent="0.2">
      <c r="C1531"/>
      <c r="D1531"/>
      <c r="E1531" s="97" t="e">
        <f>VLOOKUP(A1531,#REF!,11,0)</f>
        <v>#REF!</v>
      </c>
      <c r="F1531"/>
      <c r="G1531"/>
      <c r="H1531"/>
      <c r="I1531"/>
      <c r="L1531"/>
      <c r="M1531"/>
      <c r="N1531"/>
      <c r="O1531"/>
    </row>
    <row r="2079" spans="3:15" x14ac:dyDescent="0.2">
      <c r="C2079"/>
      <c r="D2079"/>
      <c r="E2079" s="97" t="e">
        <f>VLOOKUP(A2079,#REF!,11,0)</f>
        <v>#REF!</v>
      </c>
      <c r="F2079"/>
      <c r="G2079"/>
      <c r="H2079"/>
      <c r="I2079"/>
      <c r="L2079"/>
      <c r="M2079"/>
      <c r="N2079"/>
      <c r="O2079"/>
    </row>
  </sheetData>
  <sheetProtection algorithmName="SHA-512" hashValue="MZ/AdWUOP6CT2SRV1QrSPz6umM3WjXwWswkKAeynY0zxy/RDTOK/i89RPf2wNT22+jpGttbDGBSigUvsZxqimA==" saltValue="iuFNNDK7j80Gthz5tF2vqQ==" spinCount="100000" sheet="1" objects="1" scenarios="1"/>
  <mergeCells count="15">
    <mergeCell ref="A61:F61"/>
    <mergeCell ref="G61:K61"/>
    <mergeCell ref="L61:Q61"/>
    <mergeCell ref="A59:F59"/>
    <mergeCell ref="G59:K59"/>
    <mergeCell ref="L59:Q59"/>
    <mergeCell ref="A60:F60"/>
    <mergeCell ref="G60:K60"/>
    <mergeCell ref="L60:Q60"/>
    <mergeCell ref="A58:B58"/>
    <mergeCell ref="A1:Q1"/>
    <mergeCell ref="A2:Q2"/>
    <mergeCell ref="A3:Q3"/>
    <mergeCell ref="A4:Q4"/>
    <mergeCell ref="A5:Q5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0124-B7ED-4C3C-B772-EC3B1A742C94}">
  <sheetPr>
    <tabColor theme="9" tint="-0.249977111117893"/>
  </sheetPr>
  <dimension ref="A1:IR284"/>
  <sheetViews>
    <sheetView view="pageBreakPreview" zoomScale="80" zoomScaleNormal="80" zoomScaleSheetLayoutView="80" workbookViewId="0">
      <selection activeCell="D11" sqref="D11"/>
    </sheetView>
  </sheetViews>
  <sheetFormatPr baseColWidth="10" defaultRowHeight="12.75" x14ac:dyDescent="0.2"/>
  <cols>
    <col min="1" max="1" width="15.5703125" style="92" customWidth="1"/>
    <col min="2" max="2" width="52.5703125" style="93" customWidth="1"/>
    <col min="3" max="3" width="9" style="94" customWidth="1"/>
    <col min="4" max="4" width="20.7109375" style="1" customWidth="1"/>
    <col min="5" max="5" width="3.42578125" style="1" customWidth="1"/>
    <col min="6" max="7" width="20.7109375" style="1" customWidth="1"/>
    <col min="8" max="8" width="10.28515625" style="1" customWidth="1"/>
    <col min="9" max="9" width="13.140625" style="192" bestFit="1" customWidth="1"/>
    <col min="10" max="10" width="11.42578125" style="1"/>
    <col min="11" max="11" width="18.140625" style="1" bestFit="1" customWidth="1"/>
    <col min="12" max="12" width="12.28515625" style="1" bestFit="1" customWidth="1"/>
    <col min="13" max="13" width="13.7109375" style="1" bestFit="1" customWidth="1"/>
    <col min="14" max="256" width="11.42578125" style="1"/>
    <col min="257" max="257" width="15.5703125" style="1" customWidth="1"/>
    <col min="258" max="258" width="52.5703125" style="1" customWidth="1"/>
    <col min="259" max="259" width="9" style="1" customWidth="1"/>
    <col min="260" max="260" width="20.7109375" style="1" customWidth="1"/>
    <col min="261" max="261" width="3.42578125" style="1" customWidth="1"/>
    <col min="262" max="263" width="20.7109375" style="1" customWidth="1"/>
    <col min="264" max="264" width="10.28515625" style="1" customWidth="1"/>
    <col min="265" max="265" width="13.140625" style="1" bestFit="1" customWidth="1"/>
    <col min="266" max="266" width="11.42578125" style="1"/>
    <col min="267" max="267" width="18.140625" style="1" bestFit="1" customWidth="1"/>
    <col min="268" max="268" width="12.28515625" style="1" bestFit="1" customWidth="1"/>
    <col min="269" max="269" width="13.7109375" style="1" bestFit="1" customWidth="1"/>
    <col min="270" max="512" width="11.42578125" style="1"/>
    <col min="513" max="513" width="15.5703125" style="1" customWidth="1"/>
    <col min="514" max="514" width="52.5703125" style="1" customWidth="1"/>
    <col min="515" max="515" width="9" style="1" customWidth="1"/>
    <col min="516" max="516" width="20.7109375" style="1" customWidth="1"/>
    <col min="517" max="517" width="3.42578125" style="1" customWidth="1"/>
    <col min="518" max="519" width="20.7109375" style="1" customWidth="1"/>
    <col min="520" max="520" width="10.28515625" style="1" customWidth="1"/>
    <col min="521" max="521" width="13.140625" style="1" bestFit="1" customWidth="1"/>
    <col min="522" max="522" width="11.42578125" style="1"/>
    <col min="523" max="523" width="18.140625" style="1" bestFit="1" customWidth="1"/>
    <col min="524" max="524" width="12.28515625" style="1" bestFit="1" customWidth="1"/>
    <col min="525" max="525" width="13.7109375" style="1" bestFit="1" customWidth="1"/>
    <col min="526" max="768" width="11.42578125" style="1"/>
    <col min="769" max="769" width="15.5703125" style="1" customWidth="1"/>
    <col min="770" max="770" width="52.5703125" style="1" customWidth="1"/>
    <col min="771" max="771" width="9" style="1" customWidth="1"/>
    <col min="772" max="772" width="20.7109375" style="1" customWidth="1"/>
    <col min="773" max="773" width="3.42578125" style="1" customWidth="1"/>
    <col min="774" max="775" width="20.7109375" style="1" customWidth="1"/>
    <col min="776" max="776" width="10.28515625" style="1" customWidth="1"/>
    <col min="777" max="777" width="13.140625" style="1" bestFit="1" customWidth="1"/>
    <col min="778" max="778" width="11.42578125" style="1"/>
    <col min="779" max="779" width="18.140625" style="1" bestFit="1" customWidth="1"/>
    <col min="780" max="780" width="12.28515625" style="1" bestFit="1" customWidth="1"/>
    <col min="781" max="781" width="13.7109375" style="1" bestFit="1" customWidth="1"/>
    <col min="782" max="1024" width="11.42578125" style="1"/>
    <col min="1025" max="1025" width="15.5703125" style="1" customWidth="1"/>
    <col min="1026" max="1026" width="52.5703125" style="1" customWidth="1"/>
    <col min="1027" max="1027" width="9" style="1" customWidth="1"/>
    <col min="1028" max="1028" width="20.7109375" style="1" customWidth="1"/>
    <col min="1029" max="1029" width="3.42578125" style="1" customWidth="1"/>
    <col min="1030" max="1031" width="20.7109375" style="1" customWidth="1"/>
    <col min="1032" max="1032" width="10.28515625" style="1" customWidth="1"/>
    <col min="1033" max="1033" width="13.140625" style="1" bestFit="1" customWidth="1"/>
    <col min="1034" max="1034" width="11.42578125" style="1"/>
    <col min="1035" max="1035" width="18.140625" style="1" bestFit="1" customWidth="1"/>
    <col min="1036" max="1036" width="12.28515625" style="1" bestFit="1" customWidth="1"/>
    <col min="1037" max="1037" width="13.7109375" style="1" bestFit="1" customWidth="1"/>
    <col min="1038" max="1280" width="11.42578125" style="1"/>
    <col min="1281" max="1281" width="15.5703125" style="1" customWidth="1"/>
    <col min="1282" max="1282" width="52.5703125" style="1" customWidth="1"/>
    <col min="1283" max="1283" width="9" style="1" customWidth="1"/>
    <col min="1284" max="1284" width="20.7109375" style="1" customWidth="1"/>
    <col min="1285" max="1285" width="3.42578125" style="1" customWidth="1"/>
    <col min="1286" max="1287" width="20.7109375" style="1" customWidth="1"/>
    <col min="1288" max="1288" width="10.28515625" style="1" customWidth="1"/>
    <col min="1289" max="1289" width="13.140625" style="1" bestFit="1" customWidth="1"/>
    <col min="1290" max="1290" width="11.42578125" style="1"/>
    <col min="1291" max="1291" width="18.140625" style="1" bestFit="1" customWidth="1"/>
    <col min="1292" max="1292" width="12.28515625" style="1" bestFit="1" customWidth="1"/>
    <col min="1293" max="1293" width="13.7109375" style="1" bestFit="1" customWidth="1"/>
    <col min="1294" max="1536" width="11.42578125" style="1"/>
    <col min="1537" max="1537" width="15.5703125" style="1" customWidth="1"/>
    <col min="1538" max="1538" width="52.5703125" style="1" customWidth="1"/>
    <col min="1539" max="1539" width="9" style="1" customWidth="1"/>
    <col min="1540" max="1540" width="20.7109375" style="1" customWidth="1"/>
    <col min="1541" max="1541" width="3.42578125" style="1" customWidth="1"/>
    <col min="1542" max="1543" width="20.7109375" style="1" customWidth="1"/>
    <col min="1544" max="1544" width="10.28515625" style="1" customWidth="1"/>
    <col min="1545" max="1545" width="13.140625" style="1" bestFit="1" customWidth="1"/>
    <col min="1546" max="1546" width="11.42578125" style="1"/>
    <col min="1547" max="1547" width="18.140625" style="1" bestFit="1" customWidth="1"/>
    <col min="1548" max="1548" width="12.28515625" style="1" bestFit="1" customWidth="1"/>
    <col min="1549" max="1549" width="13.7109375" style="1" bestFit="1" customWidth="1"/>
    <col min="1550" max="1792" width="11.42578125" style="1"/>
    <col min="1793" max="1793" width="15.5703125" style="1" customWidth="1"/>
    <col min="1794" max="1794" width="52.5703125" style="1" customWidth="1"/>
    <col min="1795" max="1795" width="9" style="1" customWidth="1"/>
    <col min="1796" max="1796" width="20.7109375" style="1" customWidth="1"/>
    <col min="1797" max="1797" width="3.42578125" style="1" customWidth="1"/>
    <col min="1798" max="1799" width="20.7109375" style="1" customWidth="1"/>
    <col min="1800" max="1800" width="10.28515625" style="1" customWidth="1"/>
    <col min="1801" max="1801" width="13.140625" style="1" bestFit="1" customWidth="1"/>
    <col min="1802" max="1802" width="11.42578125" style="1"/>
    <col min="1803" max="1803" width="18.140625" style="1" bestFit="1" customWidth="1"/>
    <col min="1804" max="1804" width="12.28515625" style="1" bestFit="1" customWidth="1"/>
    <col min="1805" max="1805" width="13.7109375" style="1" bestFit="1" customWidth="1"/>
    <col min="1806" max="2048" width="11.42578125" style="1"/>
    <col min="2049" max="2049" width="15.5703125" style="1" customWidth="1"/>
    <col min="2050" max="2050" width="52.5703125" style="1" customWidth="1"/>
    <col min="2051" max="2051" width="9" style="1" customWidth="1"/>
    <col min="2052" max="2052" width="20.7109375" style="1" customWidth="1"/>
    <col min="2053" max="2053" width="3.42578125" style="1" customWidth="1"/>
    <col min="2054" max="2055" width="20.7109375" style="1" customWidth="1"/>
    <col min="2056" max="2056" width="10.28515625" style="1" customWidth="1"/>
    <col min="2057" max="2057" width="13.140625" style="1" bestFit="1" customWidth="1"/>
    <col min="2058" max="2058" width="11.42578125" style="1"/>
    <col min="2059" max="2059" width="18.140625" style="1" bestFit="1" customWidth="1"/>
    <col min="2060" max="2060" width="12.28515625" style="1" bestFit="1" customWidth="1"/>
    <col min="2061" max="2061" width="13.7109375" style="1" bestFit="1" customWidth="1"/>
    <col min="2062" max="2304" width="11.42578125" style="1"/>
    <col min="2305" max="2305" width="15.5703125" style="1" customWidth="1"/>
    <col min="2306" max="2306" width="52.5703125" style="1" customWidth="1"/>
    <col min="2307" max="2307" width="9" style="1" customWidth="1"/>
    <col min="2308" max="2308" width="20.7109375" style="1" customWidth="1"/>
    <col min="2309" max="2309" width="3.42578125" style="1" customWidth="1"/>
    <col min="2310" max="2311" width="20.7109375" style="1" customWidth="1"/>
    <col min="2312" max="2312" width="10.28515625" style="1" customWidth="1"/>
    <col min="2313" max="2313" width="13.140625" style="1" bestFit="1" customWidth="1"/>
    <col min="2314" max="2314" width="11.42578125" style="1"/>
    <col min="2315" max="2315" width="18.140625" style="1" bestFit="1" customWidth="1"/>
    <col min="2316" max="2316" width="12.28515625" style="1" bestFit="1" customWidth="1"/>
    <col min="2317" max="2317" width="13.7109375" style="1" bestFit="1" customWidth="1"/>
    <col min="2318" max="2560" width="11.42578125" style="1"/>
    <col min="2561" max="2561" width="15.5703125" style="1" customWidth="1"/>
    <col min="2562" max="2562" width="52.5703125" style="1" customWidth="1"/>
    <col min="2563" max="2563" width="9" style="1" customWidth="1"/>
    <col min="2564" max="2564" width="20.7109375" style="1" customWidth="1"/>
    <col min="2565" max="2565" width="3.42578125" style="1" customWidth="1"/>
    <col min="2566" max="2567" width="20.7109375" style="1" customWidth="1"/>
    <col min="2568" max="2568" width="10.28515625" style="1" customWidth="1"/>
    <col min="2569" max="2569" width="13.140625" style="1" bestFit="1" customWidth="1"/>
    <col min="2570" max="2570" width="11.42578125" style="1"/>
    <col min="2571" max="2571" width="18.140625" style="1" bestFit="1" customWidth="1"/>
    <col min="2572" max="2572" width="12.28515625" style="1" bestFit="1" customWidth="1"/>
    <col min="2573" max="2573" width="13.7109375" style="1" bestFit="1" customWidth="1"/>
    <col min="2574" max="2816" width="11.42578125" style="1"/>
    <col min="2817" max="2817" width="15.5703125" style="1" customWidth="1"/>
    <col min="2818" max="2818" width="52.5703125" style="1" customWidth="1"/>
    <col min="2819" max="2819" width="9" style="1" customWidth="1"/>
    <col min="2820" max="2820" width="20.7109375" style="1" customWidth="1"/>
    <col min="2821" max="2821" width="3.42578125" style="1" customWidth="1"/>
    <col min="2822" max="2823" width="20.7109375" style="1" customWidth="1"/>
    <col min="2824" max="2824" width="10.28515625" style="1" customWidth="1"/>
    <col min="2825" max="2825" width="13.140625" style="1" bestFit="1" customWidth="1"/>
    <col min="2826" max="2826" width="11.42578125" style="1"/>
    <col min="2827" max="2827" width="18.140625" style="1" bestFit="1" customWidth="1"/>
    <col min="2828" max="2828" width="12.28515625" style="1" bestFit="1" customWidth="1"/>
    <col min="2829" max="2829" width="13.7109375" style="1" bestFit="1" customWidth="1"/>
    <col min="2830" max="3072" width="11.42578125" style="1"/>
    <col min="3073" max="3073" width="15.5703125" style="1" customWidth="1"/>
    <col min="3074" max="3074" width="52.5703125" style="1" customWidth="1"/>
    <col min="3075" max="3075" width="9" style="1" customWidth="1"/>
    <col min="3076" max="3076" width="20.7109375" style="1" customWidth="1"/>
    <col min="3077" max="3077" width="3.42578125" style="1" customWidth="1"/>
    <col min="3078" max="3079" width="20.7109375" style="1" customWidth="1"/>
    <col min="3080" max="3080" width="10.28515625" style="1" customWidth="1"/>
    <col min="3081" max="3081" width="13.140625" style="1" bestFit="1" customWidth="1"/>
    <col min="3082" max="3082" width="11.42578125" style="1"/>
    <col min="3083" max="3083" width="18.140625" style="1" bestFit="1" customWidth="1"/>
    <col min="3084" max="3084" width="12.28515625" style="1" bestFit="1" customWidth="1"/>
    <col min="3085" max="3085" width="13.7109375" style="1" bestFit="1" customWidth="1"/>
    <col min="3086" max="3328" width="11.42578125" style="1"/>
    <col min="3329" max="3329" width="15.5703125" style="1" customWidth="1"/>
    <col min="3330" max="3330" width="52.5703125" style="1" customWidth="1"/>
    <col min="3331" max="3331" width="9" style="1" customWidth="1"/>
    <col min="3332" max="3332" width="20.7109375" style="1" customWidth="1"/>
    <col min="3333" max="3333" width="3.42578125" style="1" customWidth="1"/>
    <col min="3334" max="3335" width="20.7109375" style="1" customWidth="1"/>
    <col min="3336" max="3336" width="10.28515625" style="1" customWidth="1"/>
    <col min="3337" max="3337" width="13.140625" style="1" bestFit="1" customWidth="1"/>
    <col min="3338" max="3338" width="11.42578125" style="1"/>
    <col min="3339" max="3339" width="18.140625" style="1" bestFit="1" customWidth="1"/>
    <col min="3340" max="3340" width="12.28515625" style="1" bestFit="1" customWidth="1"/>
    <col min="3341" max="3341" width="13.7109375" style="1" bestFit="1" customWidth="1"/>
    <col min="3342" max="3584" width="11.42578125" style="1"/>
    <col min="3585" max="3585" width="15.5703125" style="1" customWidth="1"/>
    <col min="3586" max="3586" width="52.5703125" style="1" customWidth="1"/>
    <col min="3587" max="3587" width="9" style="1" customWidth="1"/>
    <col min="3588" max="3588" width="20.7109375" style="1" customWidth="1"/>
    <col min="3589" max="3589" width="3.42578125" style="1" customWidth="1"/>
    <col min="3590" max="3591" width="20.7109375" style="1" customWidth="1"/>
    <col min="3592" max="3592" width="10.28515625" style="1" customWidth="1"/>
    <col min="3593" max="3593" width="13.140625" style="1" bestFit="1" customWidth="1"/>
    <col min="3594" max="3594" width="11.42578125" style="1"/>
    <col min="3595" max="3595" width="18.140625" style="1" bestFit="1" customWidth="1"/>
    <col min="3596" max="3596" width="12.28515625" style="1" bestFit="1" customWidth="1"/>
    <col min="3597" max="3597" width="13.7109375" style="1" bestFit="1" customWidth="1"/>
    <col min="3598" max="3840" width="11.42578125" style="1"/>
    <col min="3841" max="3841" width="15.5703125" style="1" customWidth="1"/>
    <col min="3842" max="3842" width="52.5703125" style="1" customWidth="1"/>
    <col min="3843" max="3843" width="9" style="1" customWidth="1"/>
    <col min="3844" max="3844" width="20.7109375" style="1" customWidth="1"/>
    <col min="3845" max="3845" width="3.42578125" style="1" customWidth="1"/>
    <col min="3846" max="3847" width="20.7109375" style="1" customWidth="1"/>
    <col min="3848" max="3848" width="10.28515625" style="1" customWidth="1"/>
    <col min="3849" max="3849" width="13.140625" style="1" bestFit="1" customWidth="1"/>
    <col min="3850" max="3850" width="11.42578125" style="1"/>
    <col min="3851" max="3851" width="18.140625" style="1" bestFit="1" customWidth="1"/>
    <col min="3852" max="3852" width="12.28515625" style="1" bestFit="1" customWidth="1"/>
    <col min="3853" max="3853" width="13.7109375" style="1" bestFit="1" customWidth="1"/>
    <col min="3854" max="4096" width="11.42578125" style="1"/>
    <col min="4097" max="4097" width="15.5703125" style="1" customWidth="1"/>
    <col min="4098" max="4098" width="52.5703125" style="1" customWidth="1"/>
    <col min="4099" max="4099" width="9" style="1" customWidth="1"/>
    <col min="4100" max="4100" width="20.7109375" style="1" customWidth="1"/>
    <col min="4101" max="4101" width="3.42578125" style="1" customWidth="1"/>
    <col min="4102" max="4103" width="20.7109375" style="1" customWidth="1"/>
    <col min="4104" max="4104" width="10.28515625" style="1" customWidth="1"/>
    <col min="4105" max="4105" width="13.140625" style="1" bestFit="1" customWidth="1"/>
    <col min="4106" max="4106" width="11.42578125" style="1"/>
    <col min="4107" max="4107" width="18.140625" style="1" bestFit="1" customWidth="1"/>
    <col min="4108" max="4108" width="12.28515625" style="1" bestFit="1" customWidth="1"/>
    <col min="4109" max="4109" width="13.7109375" style="1" bestFit="1" customWidth="1"/>
    <col min="4110" max="4352" width="11.42578125" style="1"/>
    <col min="4353" max="4353" width="15.5703125" style="1" customWidth="1"/>
    <col min="4354" max="4354" width="52.5703125" style="1" customWidth="1"/>
    <col min="4355" max="4355" width="9" style="1" customWidth="1"/>
    <col min="4356" max="4356" width="20.7109375" style="1" customWidth="1"/>
    <col min="4357" max="4357" width="3.42578125" style="1" customWidth="1"/>
    <col min="4358" max="4359" width="20.7109375" style="1" customWidth="1"/>
    <col min="4360" max="4360" width="10.28515625" style="1" customWidth="1"/>
    <col min="4361" max="4361" width="13.140625" style="1" bestFit="1" customWidth="1"/>
    <col min="4362" max="4362" width="11.42578125" style="1"/>
    <col min="4363" max="4363" width="18.140625" style="1" bestFit="1" customWidth="1"/>
    <col min="4364" max="4364" width="12.28515625" style="1" bestFit="1" customWidth="1"/>
    <col min="4365" max="4365" width="13.7109375" style="1" bestFit="1" customWidth="1"/>
    <col min="4366" max="4608" width="11.42578125" style="1"/>
    <col min="4609" max="4609" width="15.5703125" style="1" customWidth="1"/>
    <col min="4610" max="4610" width="52.5703125" style="1" customWidth="1"/>
    <col min="4611" max="4611" width="9" style="1" customWidth="1"/>
    <col min="4612" max="4612" width="20.7109375" style="1" customWidth="1"/>
    <col min="4613" max="4613" width="3.42578125" style="1" customWidth="1"/>
    <col min="4614" max="4615" width="20.7109375" style="1" customWidth="1"/>
    <col min="4616" max="4616" width="10.28515625" style="1" customWidth="1"/>
    <col min="4617" max="4617" width="13.140625" style="1" bestFit="1" customWidth="1"/>
    <col min="4618" max="4618" width="11.42578125" style="1"/>
    <col min="4619" max="4619" width="18.140625" style="1" bestFit="1" customWidth="1"/>
    <col min="4620" max="4620" width="12.28515625" style="1" bestFit="1" customWidth="1"/>
    <col min="4621" max="4621" width="13.7109375" style="1" bestFit="1" customWidth="1"/>
    <col min="4622" max="4864" width="11.42578125" style="1"/>
    <col min="4865" max="4865" width="15.5703125" style="1" customWidth="1"/>
    <col min="4866" max="4866" width="52.5703125" style="1" customWidth="1"/>
    <col min="4867" max="4867" width="9" style="1" customWidth="1"/>
    <col min="4868" max="4868" width="20.7109375" style="1" customWidth="1"/>
    <col min="4869" max="4869" width="3.42578125" style="1" customWidth="1"/>
    <col min="4870" max="4871" width="20.7109375" style="1" customWidth="1"/>
    <col min="4872" max="4872" width="10.28515625" style="1" customWidth="1"/>
    <col min="4873" max="4873" width="13.140625" style="1" bestFit="1" customWidth="1"/>
    <col min="4874" max="4874" width="11.42578125" style="1"/>
    <col min="4875" max="4875" width="18.140625" style="1" bestFit="1" customWidth="1"/>
    <col min="4876" max="4876" width="12.28515625" style="1" bestFit="1" customWidth="1"/>
    <col min="4877" max="4877" width="13.7109375" style="1" bestFit="1" customWidth="1"/>
    <col min="4878" max="5120" width="11.42578125" style="1"/>
    <col min="5121" max="5121" width="15.5703125" style="1" customWidth="1"/>
    <col min="5122" max="5122" width="52.5703125" style="1" customWidth="1"/>
    <col min="5123" max="5123" width="9" style="1" customWidth="1"/>
    <col min="5124" max="5124" width="20.7109375" style="1" customWidth="1"/>
    <col min="5125" max="5125" width="3.42578125" style="1" customWidth="1"/>
    <col min="5126" max="5127" width="20.7109375" style="1" customWidth="1"/>
    <col min="5128" max="5128" width="10.28515625" style="1" customWidth="1"/>
    <col min="5129" max="5129" width="13.140625" style="1" bestFit="1" customWidth="1"/>
    <col min="5130" max="5130" width="11.42578125" style="1"/>
    <col min="5131" max="5131" width="18.140625" style="1" bestFit="1" customWidth="1"/>
    <col min="5132" max="5132" width="12.28515625" style="1" bestFit="1" customWidth="1"/>
    <col min="5133" max="5133" width="13.7109375" style="1" bestFit="1" customWidth="1"/>
    <col min="5134" max="5376" width="11.42578125" style="1"/>
    <col min="5377" max="5377" width="15.5703125" style="1" customWidth="1"/>
    <col min="5378" max="5378" width="52.5703125" style="1" customWidth="1"/>
    <col min="5379" max="5379" width="9" style="1" customWidth="1"/>
    <col min="5380" max="5380" width="20.7109375" style="1" customWidth="1"/>
    <col min="5381" max="5381" width="3.42578125" style="1" customWidth="1"/>
    <col min="5382" max="5383" width="20.7109375" style="1" customWidth="1"/>
    <col min="5384" max="5384" width="10.28515625" style="1" customWidth="1"/>
    <col min="5385" max="5385" width="13.140625" style="1" bestFit="1" customWidth="1"/>
    <col min="5386" max="5386" width="11.42578125" style="1"/>
    <col min="5387" max="5387" width="18.140625" style="1" bestFit="1" customWidth="1"/>
    <col min="5388" max="5388" width="12.28515625" style="1" bestFit="1" customWidth="1"/>
    <col min="5389" max="5389" width="13.7109375" style="1" bestFit="1" customWidth="1"/>
    <col min="5390" max="5632" width="11.42578125" style="1"/>
    <col min="5633" max="5633" width="15.5703125" style="1" customWidth="1"/>
    <col min="5634" max="5634" width="52.5703125" style="1" customWidth="1"/>
    <col min="5635" max="5635" width="9" style="1" customWidth="1"/>
    <col min="5636" max="5636" width="20.7109375" style="1" customWidth="1"/>
    <col min="5637" max="5637" width="3.42578125" style="1" customWidth="1"/>
    <col min="5638" max="5639" width="20.7109375" style="1" customWidth="1"/>
    <col min="5640" max="5640" width="10.28515625" style="1" customWidth="1"/>
    <col min="5641" max="5641" width="13.140625" style="1" bestFit="1" customWidth="1"/>
    <col min="5642" max="5642" width="11.42578125" style="1"/>
    <col min="5643" max="5643" width="18.140625" style="1" bestFit="1" customWidth="1"/>
    <col min="5644" max="5644" width="12.28515625" style="1" bestFit="1" customWidth="1"/>
    <col min="5645" max="5645" width="13.7109375" style="1" bestFit="1" customWidth="1"/>
    <col min="5646" max="5888" width="11.42578125" style="1"/>
    <col min="5889" max="5889" width="15.5703125" style="1" customWidth="1"/>
    <col min="5890" max="5890" width="52.5703125" style="1" customWidth="1"/>
    <col min="5891" max="5891" width="9" style="1" customWidth="1"/>
    <col min="5892" max="5892" width="20.7109375" style="1" customWidth="1"/>
    <col min="5893" max="5893" width="3.42578125" style="1" customWidth="1"/>
    <col min="5894" max="5895" width="20.7109375" style="1" customWidth="1"/>
    <col min="5896" max="5896" width="10.28515625" style="1" customWidth="1"/>
    <col min="5897" max="5897" width="13.140625" style="1" bestFit="1" customWidth="1"/>
    <col min="5898" max="5898" width="11.42578125" style="1"/>
    <col min="5899" max="5899" width="18.140625" style="1" bestFit="1" customWidth="1"/>
    <col min="5900" max="5900" width="12.28515625" style="1" bestFit="1" customWidth="1"/>
    <col min="5901" max="5901" width="13.7109375" style="1" bestFit="1" customWidth="1"/>
    <col min="5902" max="6144" width="11.42578125" style="1"/>
    <col min="6145" max="6145" width="15.5703125" style="1" customWidth="1"/>
    <col min="6146" max="6146" width="52.5703125" style="1" customWidth="1"/>
    <col min="6147" max="6147" width="9" style="1" customWidth="1"/>
    <col min="6148" max="6148" width="20.7109375" style="1" customWidth="1"/>
    <col min="6149" max="6149" width="3.42578125" style="1" customWidth="1"/>
    <col min="6150" max="6151" width="20.7109375" style="1" customWidth="1"/>
    <col min="6152" max="6152" width="10.28515625" style="1" customWidth="1"/>
    <col min="6153" max="6153" width="13.140625" style="1" bestFit="1" customWidth="1"/>
    <col min="6154" max="6154" width="11.42578125" style="1"/>
    <col min="6155" max="6155" width="18.140625" style="1" bestFit="1" customWidth="1"/>
    <col min="6156" max="6156" width="12.28515625" style="1" bestFit="1" customWidth="1"/>
    <col min="6157" max="6157" width="13.7109375" style="1" bestFit="1" customWidth="1"/>
    <col min="6158" max="6400" width="11.42578125" style="1"/>
    <col min="6401" max="6401" width="15.5703125" style="1" customWidth="1"/>
    <col min="6402" max="6402" width="52.5703125" style="1" customWidth="1"/>
    <col min="6403" max="6403" width="9" style="1" customWidth="1"/>
    <col min="6404" max="6404" width="20.7109375" style="1" customWidth="1"/>
    <col min="6405" max="6405" width="3.42578125" style="1" customWidth="1"/>
    <col min="6406" max="6407" width="20.7109375" style="1" customWidth="1"/>
    <col min="6408" max="6408" width="10.28515625" style="1" customWidth="1"/>
    <col min="6409" max="6409" width="13.140625" style="1" bestFit="1" customWidth="1"/>
    <col min="6410" max="6410" width="11.42578125" style="1"/>
    <col min="6411" max="6411" width="18.140625" style="1" bestFit="1" customWidth="1"/>
    <col min="6412" max="6412" width="12.28515625" style="1" bestFit="1" customWidth="1"/>
    <col min="6413" max="6413" width="13.7109375" style="1" bestFit="1" customWidth="1"/>
    <col min="6414" max="6656" width="11.42578125" style="1"/>
    <col min="6657" max="6657" width="15.5703125" style="1" customWidth="1"/>
    <col min="6658" max="6658" width="52.5703125" style="1" customWidth="1"/>
    <col min="6659" max="6659" width="9" style="1" customWidth="1"/>
    <col min="6660" max="6660" width="20.7109375" style="1" customWidth="1"/>
    <col min="6661" max="6661" width="3.42578125" style="1" customWidth="1"/>
    <col min="6662" max="6663" width="20.7109375" style="1" customWidth="1"/>
    <col min="6664" max="6664" width="10.28515625" style="1" customWidth="1"/>
    <col min="6665" max="6665" width="13.140625" style="1" bestFit="1" customWidth="1"/>
    <col min="6666" max="6666" width="11.42578125" style="1"/>
    <col min="6667" max="6667" width="18.140625" style="1" bestFit="1" customWidth="1"/>
    <col min="6668" max="6668" width="12.28515625" style="1" bestFit="1" customWidth="1"/>
    <col min="6669" max="6669" width="13.7109375" style="1" bestFit="1" customWidth="1"/>
    <col min="6670" max="6912" width="11.42578125" style="1"/>
    <col min="6913" max="6913" width="15.5703125" style="1" customWidth="1"/>
    <col min="6914" max="6914" width="52.5703125" style="1" customWidth="1"/>
    <col min="6915" max="6915" width="9" style="1" customWidth="1"/>
    <col min="6916" max="6916" width="20.7109375" style="1" customWidth="1"/>
    <col min="6917" max="6917" width="3.42578125" style="1" customWidth="1"/>
    <col min="6918" max="6919" width="20.7109375" style="1" customWidth="1"/>
    <col min="6920" max="6920" width="10.28515625" style="1" customWidth="1"/>
    <col min="6921" max="6921" width="13.140625" style="1" bestFit="1" customWidth="1"/>
    <col min="6922" max="6922" width="11.42578125" style="1"/>
    <col min="6923" max="6923" width="18.140625" style="1" bestFit="1" customWidth="1"/>
    <col min="6924" max="6924" width="12.28515625" style="1" bestFit="1" customWidth="1"/>
    <col min="6925" max="6925" width="13.7109375" style="1" bestFit="1" customWidth="1"/>
    <col min="6926" max="7168" width="11.42578125" style="1"/>
    <col min="7169" max="7169" width="15.5703125" style="1" customWidth="1"/>
    <col min="7170" max="7170" width="52.5703125" style="1" customWidth="1"/>
    <col min="7171" max="7171" width="9" style="1" customWidth="1"/>
    <col min="7172" max="7172" width="20.7109375" style="1" customWidth="1"/>
    <col min="7173" max="7173" width="3.42578125" style="1" customWidth="1"/>
    <col min="7174" max="7175" width="20.7109375" style="1" customWidth="1"/>
    <col min="7176" max="7176" width="10.28515625" style="1" customWidth="1"/>
    <col min="7177" max="7177" width="13.140625" style="1" bestFit="1" customWidth="1"/>
    <col min="7178" max="7178" width="11.42578125" style="1"/>
    <col min="7179" max="7179" width="18.140625" style="1" bestFit="1" customWidth="1"/>
    <col min="7180" max="7180" width="12.28515625" style="1" bestFit="1" customWidth="1"/>
    <col min="7181" max="7181" width="13.7109375" style="1" bestFit="1" customWidth="1"/>
    <col min="7182" max="7424" width="11.42578125" style="1"/>
    <col min="7425" max="7425" width="15.5703125" style="1" customWidth="1"/>
    <col min="7426" max="7426" width="52.5703125" style="1" customWidth="1"/>
    <col min="7427" max="7427" width="9" style="1" customWidth="1"/>
    <col min="7428" max="7428" width="20.7109375" style="1" customWidth="1"/>
    <col min="7429" max="7429" width="3.42578125" style="1" customWidth="1"/>
    <col min="7430" max="7431" width="20.7109375" style="1" customWidth="1"/>
    <col min="7432" max="7432" width="10.28515625" style="1" customWidth="1"/>
    <col min="7433" max="7433" width="13.140625" style="1" bestFit="1" customWidth="1"/>
    <col min="7434" max="7434" width="11.42578125" style="1"/>
    <col min="7435" max="7435" width="18.140625" style="1" bestFit="1" customWidth="1"/>
    <col min="7436" max="7436" width="12.28515625" style="1" bestFit="1" customWidth="1"/>
    <col min="7437" max="7437" width="13.7109375" style="1" bestFit="1" customWidth="1"/>
    <col min="7438" max="7680" width="11.42578125" style="1"/>
    <col min="7681" max="7681" width="15.5703125" style="1" customWidth="1"/>
    <col min="7682" max="7682" width="52.5703125" style="1" customWidth="1"/>
    <col min="7683" max="7683" width="9" style="1" customWidth="1"/>
    <col min="7684" max="7684" width="20.7109375" style="1" customWidth="1"/>
    <col min="7685" max="7685" width="3.42578125" style="1" customWidth="1"/>
    <col min="7686" max="7687" width="20.7109375" style="1" customWidth="1"/>
    <col min="7688" max="7688" width="10.28515625" style="1" customWidth="1"/>
    <col min="7689" max="7689" width="13.140625" style="1" bestFit="1" customWidth="1"/>
    <col min="7690" max="7690" width="11.42578125" style="1"/>
    <col min="7691" max="7691" width="18.140625" style="1" bestFit="1" customWidth="1"/>
    <col min="7692" max="7692" width="12.28515625" style="1" bestFit="1" customWidth="1"/>
    <col min="7693" max="7693" width="13.7109375" style="1" bestFit="1" customWidth="1"/>
    <col min="7694" max="7936" width="11.42578125" style="1"/>
    <col min="7937" max="7937" width="15.5703125" style="1" customWidth="1"/>
    <col min="7938" max="7938" width="52.5703125" style="1" customWidth="1"/>
    <col min="7939" max="7939" width="9" style="1" customWidth="1"/>
    <col min="7940" max="7940" width="20.7109375" style="1" customWidth="1"/>
    <col min="7941" max="7941" width="3.42578125" style="1" customWidth="1"/>
    <col min="7942" max="7943" width="20.7109375" style="1" customWidth="1"/>
    <col min="7944" max="7944" width="10.28515625" style="1" customWidth="1"/>
    <col min="7945" max="7945" width="13.140625" style="1" bestFit="1" customWidth="1"/>
    <col min="7946" max="7946" width="11.42578125" style="1"/>
    <col min="7947" max="7947" width="18.140625" style="1" bestFit="1" customWidth="1"/>
    <col min="7948" max="7948" width="12.28515625" style="1" bestFit="1" customWidth="1"/>
    <col min="7949" max="7949" width="13.7109375" style="1" bestFit="1" customWidth="1"/>
    <col min="7950" max="8192" width="11.42578125" style="1"/>
    <col min="8193" max="8193" width="15.5703125" style="1" customWidth="1"/>
    <col min="8194" max="8194" width="52.5703125" style="1" customWidth="1"/>
    <col min="8195" max="8195" width="9" style="1" customWidth="1"/>
    <col min="8196" max="8196" width="20.7109375" style="1" customWidth="1"/>
    <col min="8197" max="8197" width="3.42578125" style="1" customWidth="1"/>
    <col min="8198" max="8199" width="20.7109375" style="1" customWidth="1"/>
    <col min="8200" max="8200" width="10.28515625" style="1" customWidth="1"/>
    <col min="8201" max="8201" width="13.140625" style="1" bestFit="1" customWidth="1"/>
    <col min="8202" max="8202" width="11.42578125" style="1"/>
    <col min="8203" max="8203" width="18.140625" style="1" bestFit="1" customWidth="1"/>
    <col min="8204" max="8204" width="12.28515625" style="1" bestFit="1" customWidth="1"/>
    <col min="8205" max="8205" width="13.7109375" style="1" bestFit="1" customWidth="1"/>
    <col min="8206" max="8448" width="11.42578125" style="1"/>
    <col min="8449" max="8449" width="15.5703125" style="1" customWidth="1"/>
    <col min="8450" max="8450" width="52.5703125" style="1" customWidth="1"/>
    <col min="8451" max="8451" width="9" style="1" customWidth="1"/>
    <col min="8452" max="8452" width="20.7109375" style="1" customWidth="1"/>
    <col min="8453" max="8453" width="3.42578125" style="1" customWidth="1"/>
    <col min="8454" max="8455" width="20.7109375" style="1" customWidth="1"/>
    <col min="8456" max="8456" width="10.28515625" style="1" customWidth="1"/>
    <col min="8457" max="8457" width="13.140625" style="1" bestFit="1" customWidth="1"/>
    <col min="8458" max="8458" width="11.42578125" style="1"/>
    <col min="8459" max="8459" width="18.140625" style="1" bestFit="1" customWidth="1"/>
    <col min="8460" max="8460" width="12.28515625" style="1" bestFit="1" customWidth="1"/>
    <col min="8461" max="8461" width="13.7109375" style="1" bestFit="1" customWidth="1"/>
    <col min="8462" max="8704" width="11.42578125" style="1"/>
    <col min="8705" max="8705" width="15.5703125" style="1" customWidth="1"/>
    <col min="8706" max="8706" width="52.5703125" style="1" customWidth="1"/>
    <col min="8707" max="8707" width="9" style="1" customWidth="1"/>
    <col min="8708" max="8708" width="20.7109375" style="1" customWidth="1"/>
    <col min="8709" max="8709" width="3.42578125" style="1" customWidth="1"/>
    <col min="8710" max="8711" width="20.7109375" style="1" customWidth="1"/>
    <col min="8712" max="8712" width="10.28515625" style="1" customWidth="1"/>
    <col min="8713" max="8713" width="13.140625" style="1" bestFit="1" customWidth="1"/>
    <col min="8714" max="8714" width="11.42578125" style="1"/>
    <col min="8715" max="8715" width="18.140625" style="1" bestFit="1" customWidth="1"/>
    <col min="8716" max="8716" width="12.28515625" style="1" bestFit="1" customWidth="1"/>
    <col min="8717" max="8717" width="13.7109375" style="1" bestFit="1" customWidth="1"/>
    <col min="8718" max="8960" width="11.42578125" style="1"/>
    <col min="8961" max="8961" width="15.5703125" style="1" customWidth="1"/>
    <col min="8962" max="8962" width="52.5703125" style="1" customWidth="1"/>
    <col min="8963" max="8963" width="9" style="1" customWidth="1"/>
    <col min="8964" max="8964" width="20.7109375" style="1" customWidth="1"/>
    <col min="8965" max="8965" width="3.42578125" style="1" customWidth="1"/>
    <col min="8966" max="8967" width="20.7109375" style="1" customWidth="1"/>
    <col min="8968" max="8968" width="10.28515625" style="1" customWidth="1"/>
    <col min="8969" max="8969" width="13.140625" style="1" bestFit="1" customWidth="1"/>
    <col min="8970" max="8970" width="11.42578125" style="1"/>
    <col min="8971" max="8971" width="18.140625" style="1" bestFit="1" customWidth="1"/>
    <col min="8972" max="8972" width="12.28515625" style="1" bestFit="1" customWidth="1"/>
    <col min="8973" max="8973" width="13.7109375" style="1" bestFit="1" customWidth="1"/>
    <col min="8974" max="9216" width="11.42578125" style="1"/>
    <col min="9217" max="9217" width="15.5703125" style="1" customWidth="1"/>
    <col min="9218" max="9218" width="52.5703125" style="1" customWidth="1"/>
    <col min="9219" max="9219" width="9" style="1" customWidth="1"/>
    <col min="9220" max="9220" width="20.7109375" style="1" customWidth="1"/>
    <col min="9221" max="9221" width="3.42578125" style="1" customWidth="1"/>
    <col min="9222" max="9223" width="20.7109375" style="1" customWidth="1"/>
    <col min="9224" max="9224" width="10.28515625" style="1" customWidth="1"/>
    <col min="9225" max="9225" width="13.140625" style="1" bestFit="1" customWidth="1"/>
    <col min="9226" max="9226" width="11.42578125" style="1"/>
    <col min="9227" max="9227" width="18.140625" style="1" bestFit="1" customWidth="1"/>
    <col min="9228" max="9228" width="12.28515625" style="1" bestFit="1" customWidth="1"/>
    <col min="9229" max="9229" width="13.7109375" style="1" bestFit="1" customWidth="1"/>
    <col min="9230" max="9472" width="11.42578125" style="1"/>
    <col min="9473" max="9473" width="15.5703125" style="1" customWidth="1"/>
    <col min="9474" max="9474" width="52.5703125" style="1" customWidth="1"/>
    <col min="9475" max="9475" width="9" style="1" customWidth="1"/>
    <col min="9476" max="9476" width="20.7109375" style="1" customWidth="1"/>
    <col min="9477" max="9477" width="3.42578125" style="1" customWidth="1"/>
    <col min="9478" max="9479" width="20.7109375" style="1" customWidth="1"/>
    <col min="9480" max="9480" width="10.28515625" style="1" customWidth="1"/>
    <col min="9481" max="9481" width="13.140625" style="1" bestFit="1" customWidth="1"/>
    <col min="9482" max="9482" width="11.42578125" style="1"/>
    <col min="9483" max="9483" width="18.140625" style="1" bestFit="1" customWidth="1"/>
    <col min="9484" max="9484" width="12.28515625" style="1" bestFit="1" customWidth="1"/>
    <col min="9485" max="9485" width="13.7109375" style="1" bestFit="1" customWidth="1"/>
    <col min="9486" max="9728" width="11.42578125" style="1"/>
    <col min="9729" max="9729" width="15.5703125" style="1" customWidth="1"/>
    <col min="9730" max="9730" width="52.5703125" style="1" customWidth="1"/>
    <col min="9731" max="9731" width="9" style="1" customWidth="1"/>
    <col min="9732" max="9732" width="20.7109375" style="1" customWidth="1"/>
    <col min="9733" max="9733" width="3.42578125" style="1" customWidth="1"/>
    <col min="9734" max="9735" width="20.7109375" style="1" customWidth="1"/>
    <col min="9736" max="9736" width="10.28515625" style="1" customWidth="1"/>
    <col min="9737" max="9737" width="13.140625" style="1" bestFit="1" customWidth="1"/>
    <col min="9738" max="9738" width="11.42578125" style="1"/>
    <col min="9739" max="9739" width="18.140625" style="1" bestFit="1" customWidth="1"/>
    <col min="9740" max="9740" width="12.28515625" style="1" bestFit="1" customWidth="1"/>
    <col min="9741" max="9741" width="13.7109375" style="1" bestFit="1" customWidth="1"/>
    <col min="9742" max="9984" width="11.42578125" style="1"/>
    <col min="9985" max="9985" width="15.5703125" style="1" customWidth="1"/>
    <col min="9986" max="9986" width="52.5703125" style="1" customWidth="1"/>
    <col min="9987" max="9987" width="9" style="1" customWidth="1"/>
    <col min="9988" max="9988" width="20.7109375" style="1" customWidth="1"/>
    <col min="9989" max="9989" width="3.42578125" style="1" customWidth="1"/>
    <col min="9990" max="9991" width="20.7109375" style="1" customWidth="1"/>
    <col min="9992" max="9992" width="10.28515625" style="1" customWidth="1"/>
    <col min="9993" max="9993" width="13.140625" style="1" bestFit="1" customWidth="1"/>
    <col min="9994" max="9994" width="11.42578125" style="1"/>
    <col min="9995" max="9995" width="18.140625" style="1" bestFit="1" customWidth="1"/>
    <col min="9996" max="9996" width="12.28515625" style="1" bestFit="1" customWidth="1"/>
    <col min="9997" max="9997" width="13.7109375" style="1" bestFit="1" customWidth="1"/>
    <col min="9998" max="10240" width="11.42578125" style="1"/>
    <col min="10241" max="10241" width="15.5703125" style="1" customWidth="1"/>
    <col min="10242" max="10242" width="52.5703125" style="1" customWidth="1"/>
    <col min="10243" max="10243" width="9" style="1" customWidth="1"/>
    <col min="10244" max="10244" width="20.7109375" style="1" customWidth="1"/>
    <col min="10245" max="10245" width="3.42578125" style="1" customWidth="1"/>
    <col min="10246" max="10247" width="20.7109375" style="1" customWidth="1"/>
    <col min="10248" max="10248" width="10.28515625" style="1" customWidth="1"/>
    <col min="10249" max="10249" width="13.140625" style="1" bestFit="1" customWidth="1"/>
    <col min="10250" max="10250" width="11.42578125" style="1"/>
    <col min="10251" max="10251" width="18.140625" style="1" bestFit="1" customWidth="1"/>
    <col min="10252" max="10252" width="12.28515625" style="1" bestFit="1" customWidth="1"/>
    <col min="10253" max="10253" width="13.7109375" style="1" bestFit="1" customWidth="1"/>
    <col min="10254" max="10496" width="11.42578125" style="1"/>
    <col min="10497" max="10497" width="15.5703125" style="1" customWidth="1"/>
    <col min="10498" max="10498" width="52.5703125" style="1" customWidth="1"/>
    <col min="10499" max="10499" width="9" style="1" customWidth="1"/>
    <col min="10500" max="10500" width="20.7109375" style="1" customWidth="1"/>
    <col min="10501" max="10501" width="3.42578125" style="1" customWidth="1"/>
    <col min="10502" max="10503" width="20.7109375" style="1" customWidth="1"/>
    <col min="10504" max="10504" width="10.28515625" style="1" customWidth="1"/>
    <col min="10505" max="10505" width="13.140625" style="1" bestFit="1" customWidth="1"/>
    <col min="10506" max="10506" width="11.42578125" style="1"/>
    <col min="10507" max="10507" width="18.140625" style="1" bestFit="1" customWidth="1"/>
    <col min="10508" max="10508" width="12.28515625" style="1" bestFit="1" customWidth="1"/>
    <col min="10509" max="10509" width="13.7109375" style="1" bestFit="1" customWidth="1"/>
    <col min="10510" max="10752" width="11.42578125" style="1"/>
    <col min="10753" max="10753" width="15.5703125" style="1" customWidth="1"/>
    <col min="10754" max="10754" width="52.5703125" style="1" customWidth="1"/>
    <col min="10755" max="10755" width="9" style="1" customWidth="1"/>
    <col min="10756" max="10756" width="20.7109375" style="1" customWidth="1"/>
    <col min="10757" max="10757" width="3.42578125" style="1" customWidth="1"/>
    <col min="10758" max="10759" width="20.7109375" style="1" customWidth="1"/>
    <col min="10760" max="10760" width="10.28515625" style="1" customWidth="1"/>
    <col min="10761" max="10761" width="13.140625" style="1" bestFit="1" customWidth="1"/>
    <col min="10762" max="10762" width="11.42578125" style="1"/>
    <col min="10763" max="10763" width="18.140625" style="1" bestFit="1" customWidth="1"/>
    <col min="10764" max="10764" width="12.28515625" style="1" bestFit="1" customWidth="1"/>
    <col min="10765" max="10765" width="13.7109375" style="1" bestFit="1" customWidth="1"/>
    <col min="10766" max="11008" width="11.42578125" style="1"/>
    <col min="11009" max="11009" width="15.5703125" style="1" customWidth="1"/>
    <col min="11010" max="11010" width="52.5703125" style="1" customWidth="1"/>
    <col min="11011" max="11011" width="9" style="1" customWidth="1"/>
    <col min="11012" max="11012" width="20.7109375" style="1" customWidth="1"/>
    <col min="11013" max="11013" width="3.42578125" style="1" customWidth="1"/>
    <col min="11014" max="11015" width="20.7109375" style="1" customWidth="1"/>
    <col min="11016" max="11016" width="10.28515625" style="1" customWidth="1"/>
    <col min="11017" max="11017" width="13.140625" style="1" bestFit="1" customWidth="1"/>
    <col min="11018" max="11018" width="11.42578125" style="1"/>
    <col min="11019" max="11019" width="18.140625" style="1" bestFit="1" customWidth="1"/>
    <col min="11020" max="11020" width="12.28515625" style="1" bestFit="1" customWidth="1"/>
    <col min="11021" max="11021" width="13.7109375" style="1" bestFit="1" customWidth="1"/>
    <col min="11022" max="11264" width="11.42578125" style="1"/>
    <col min="11265" max="11265" width="15.5703125" style="1" customWidth="1"/>
    <col min="11266" max="11266" width="52.5703125" style="1" customWidth="1"/>
    <col min="11267" max="11267" width="9" style="1" customWidth="1"/>
    <col min="11268" max="11268" width="20.7109375" style="1" customWidth="1"/>
    <col min="11269" max="11269" width="3.42578125" style="1" customWidth="1"/>
    <col min="11270" max="11271" width="20.7109375" style="1" customWidth="1"/>
    <col min="11272" max="11272" width="10.28515625" style="1" customWidth="1"/>
    <col min="11273" max="11273" width="13.140625" style="1" bestFit="1" customWidth="1"/>
    <col min="11274" max="11274" width="11.42578125" style="1"/>
    <col min="11275" max="11275" width="18.140625" style="1" bestFit="1" customWidth="1"/>
    <col min="11276" max="11276" width="12.28515625" style="1" bestFit="1" customWidth="1"/>
    <col min="11277" max="11277" width="13.7109375" style="1" bestFit="1" customWidth="1"/>
    <col min="11278" max="11520" width="11.42578125" style="1"/>
    <col min="11521" max="11521" width="15.5703125" style="1" customWidth="1"/>
    <col min="11522" max="11522" width="52.5703125" style="1" customWidth="1"/>
    <col min="11523" max="11523" width="9" style="1" customWidth="1"/>
    <col min="11524" max="11524" width="20.7109375" style="1" customWidth="1"/>
    <col min="11525" max="11525" width="3.42578125" style="1" customWidth="1"/>
    <col min="11526" max="11527" width="20.7109375" style="1" customWidth="1"/>
    <col min="11528" max="11528" width="10.28515625" style="1" customWidth="1"/>
    <col min="11529" max="11529" width="13.140625" style="1" bestFit="1" customWidth="1"/>
    <col min="11530" max="11530" width="11.42578125" style="1"/>
    <col min="11531" max="11531" width="18.140625" style="1" bestFit="1" customWidth="1"/>
    <col min="11532" max="11532" width="12.28515625" style="1" bestFit="1" customWidth="1"/>
    <col min="11533" max="11533" width="13.7109375" style="1" bestFit="1" customWidth="1"/>
    <col min="11534" max="11776" width="11.42578125" style="1"/>
    <col min="11777" max="11777" width="15.5703125" style="1" customWidth="1"/>
    <col min="11778" max="11778" width="52.5703125" style="1" customWidth="1"/>
    <col min="11779" max="11779" width="9" style="1" customWidth="1"/>
    <col min="11780" max="11780" width="20.7109375" style="1" customWidth="1"/>
    <col min="11781" max="11781" width="3.42578125" style="1" customWidth="1"/>
    <col min="11782" max="11783" width="20.7109375" style="1" customWidth="1"/>
    <col min="11784" max="11784" width="10.28515625" style="1" customWidth="1"/>
    <col min="11785" max="11785" width="13.140625" style="1" bestFit="1" customWidth="1"/>
    <col min="11786" max="11786" width="11.42578125" style="1"/>
    <col min="11787" max="11787" width="18.140625" style="1" bestFit="1" customWidth="1"/>
    <col min="11788" max="11788" width="12.28515625" style="1" bestFit="1" customWidth="1"/>
    <col min="11789" max="11789" width="13.7109375" style="1" bestFit="1" customWidth="1"/>
    <col min="11790" max="12032" width="11.42578125" style="1"/>
    <col min="12033" max="12033" width="15.5703125" style="1" customWidth="1"/>
    <col min="12034" max="12034" width="52.5703125" style="1" customWidth="1"/>
    <col min="12035" max="12035" width="9" style="1" customWidth="1"/>
    <col min="12036" max="12036" width="20.7109375" style="1" customWidth="1"/>
    <col min="12037" max="12037" width="3.42578125" style="1" customWidth="1"/>
    <col min="12038" max="12039" width="20.7109375" style="1" customWidth="1"/>
    <col min="12040" max="12040" width="10.28515625" style="1" customWidth="1"/>
    <col min="12041" max="12041" width="13.140625" style="1" bestFit="1" customWidth="1"/>
    <col min="12042" max="12042" width="11.42578125" style="1"/>
    <col min="12043" max="12043" width="18.140625" style="1" bestFit="1" customWidth="1"/>
    <col min="12044" max="12044" width="12.28515625" style="1" bestFit="1" customWidth="1"/>
    <col min="12045" max="12045" width="13.7109375" style="1" bestFit="1" customWidth="1"/>
    <col min="12046" max="12288" width="11.42578125" style="1"/>
    <col min="12289" max="12289" width="15.5703125" style="1" customWidth="1"/>
    <col min="12290" max="12290" width="52.5703125" style="1" customWidth="1"/>
    <col min="12291" max="12291" width="9" style="1" customWidth="1"/>
    <col min="12292" max="12292" width="20.7109375" style="1" customWidth="1"/>
    <col min="12293" max="12293" width="3.42578125" style="1" customWidth="1"/>
    <col min="12294" max="12295" width="20.7109375" style="1" customWidth="1"/>
    <col min="12296" max="12296" width="10.28515625" style="1" customWidth="1"/>
    <col min="12297" max="12297" width="13.140625" style="1" bestFit="1" customWidth="1"/>
    <col min="12298" max="12298" width="11.42578125" style="1"/>
    <col min="12299" max="12299" width="18.140625" style="1" bestFit="1" customWidth="1"/>
    <col min="12300" max="12300" width="12.28515625" style="1" bestFit="1" customWidth="1"/>
    <col min="12301" max="12301" width="13.7109375" style="1" bestFit="1" customWidth="1"/>
    <col min="12302" max="12544" width="11.42578125" style="1"/>
    <col min="12545" max="12545" width="15.5703125" style="1" customWidth="1"/>
    <col min="12546" max="12546" width="52.5703125" style="1" customWidth="1"/>
    <col min="12547" max="12547" width="9" style="1" customWidth="1"/>
    <col min="12548" max="12548" width="20.7109375" style="1" customWidth="1"/>
    <col min="12549" max="12549" width="3.42578125" style="1" customWidth="1"/>
    <col min="12550" max="12551" width="20.7109375" style="1" customWidth="1"/>
    <col min="12552" max="12552" width="10.28515625" style="1" customWidth="1"/>
    <col min="12553" max="12553" width="13.140625" style="1" bestFit="1" customWidth="1"/>
    <col min="12554" max="12554" width="11.42578125" style="1"/>
    <col min="12555" max="12555" width="18.140625" style="1" bestFit="1" customWidth="1"/>
    <col min="12556" max="12556" width="12.28515625" style="1" bestFit="1" customWidth="1"/>
    <col min="12557" max="12557" width="13.7109375" style="1" bestFit="1" customWidth="1"/>
    <col min="12558" max="12800" width="11.42578125" style="1"/>
    <col min="12801" max="12801" width="15.5703125" style="1" customWidth="1"/>
    <col min="12802" max="12802" width="52.5703125" style="1" customWidth="1"/>
    <col min="12803" max="12803" width="9" style="1" customWidth="1"/>
    <col min="12804" max="12804" width="20.7109375" style="1" customWidth="1"/>
    <col min="12805" max="12805" width="3.42578125" style="1" customWidth="1"/>
    <col min="12806" max="12807" width="20.7109375" style="1" customWidth="1"/>
    <col min="12808" max="12808" width="10.28515625" style="1" customWidth="1"/>
    <col min="12809" max="12809" width="13.140625" style="1" bestFit="1" customWidth="1"/>
    <col min="12810" max="12810" width="11.42578125" style="1"/>
    <col min="12811" max="12811" width="18.140625" style="1" bestFit="1" customWidth="1"/>
    <col min="12812" max="12812" width="12.28515625" style="1" bestFit="1" customWidth="1"/>
    <col min="12813" max="12813" width="13.7109375" style="1" bestFit="1" customWidth="1"/>
    <col min="12814" max="13056" width="11.42578125" style="1"/>
    <col min="13057" max="13057" width="15.5703125" style="1" customWidth="1"/>
    <col min="13058" max="13058" width="52.5703125" style="1" customWidth="1"/>
    <col min="13059" max="13059" width="9" style="1" customWidth="1"/>
    <col min="13060" max="13060" width="20.7109375" style="1" customWidth="1"/>
    <col min="13061" max="13061" width="3.42578125" style="1" customWidth="1"/>
    <col min="13062" max="13063" width="20.7109375" style="1" customWidth="1"/>
    <col min="13064" max="13064" width="10.28515625" style="1" customWidth="1"/>
    <col min="13065" max="13065" width="13.140625" style="1" bestFit="1" customWidth="1"/>
    <col min="13066" max="13066" width="11.42578125" style="1"/>
    <col min="13067" max="13067" width="18.140625" style="1" bestFit="1" customWidth="1"/>
    <col min="13068" max="13068" width="12.28515625" style="1" bestFit="1" customWidth="1"/>
    <col min="13069" max="13069" width="13.7109375" style="1" bestFit="1" customWidth="1"/>
    <col min="13070" max="13312" width="11.42578125" style="1"/>
    <col min="13313" max="13313" width="15.5703125" style="1" customWidth="1"/>
    <col min="13314" max="13314" width="52.5703125" style="1" customWidth="1"/>
    <col min="13315" max="13315" width="9" style="1" customWidth="1"/>
    <col min="13316" max="13316" width="20.7109375" style="1" customWidth="1"/>
    <col min="13317" max="13317" width="3.42578125" style="1" customWidth="1"/>
    <col min="13318" max="13319" width="20.7109375" style="1" customWidth="1"/>
    <col min="13320" max="13320" width="10.28515625" style="1" customWidth="1"/>
    <col min="13321" max="13321" width="13.140625" style="1" bestFit="1" customWidth="1"/>
    <col min="13322" max="13322" width="11.42578125" style="1"/>
    <col min="13323" max="13323" width="18.140625" style="1" bestFit="1" customWidth="1"/>
    <col min="13324" max="13324" width="12.28515625" style="1" bestFit="1" customWidth="1"/>
    <col min="13325" max="13325" width="13.7109375" style="1" bestFit="1" customWidth="1"/>
    <col min="13326" max="13568" width="11.42578125" style="1"/>
    <col min="13569" max="13569" width="15.5703125" style="1" customWidth="1"/>
    <col min="13570" max="13570" width="52.5703125" style="1" customWidth="1"/>
    <col min="13571" max="13571" width="9" style="1" customWidth="1"/>
    <col min="13572" max="13572" width="20.7109375" style="1" customWidth="1"/>
    <col min="13573" max="13573" width="3.42578125" style="1" customWidth="1"/>
    <col min="13574" max="13575" width="20.7109375" style="1" customWidth="1"/>
    <col min="13576" max="13576" width="10.28515625" style="1" customWidth="1"/>
    <col min="13577" max="13577" width="13.140625" style="1" bestFit="1" customWidth="1"/>
    <col min="13578" max="13578" width="11.42578125" style="1"/>
    <col min="13579" max="13579" width="18.140625" style="1" bestFit="1" customWidth="1"/>
    <col min="13580" max="13580" width="12.28515625" style="1" bestFit="1" customWidth="1"/>
    <col min="13581" max="13581" width="13.7109375" style="1" bestFit="1" customWidth="1"/>
    <col min="13582" max="13824" width="11.42578125" style="1"/>
    <col min="13825" max="13825" width="15.5703125" style="1" customWidth="1"/>
    <col min="13826" max="13826" width="52.5703125" style="1" customWidth="1"/>
    <col min="13827" max="13827" width="9" style="1" customWidth="1"/>
    <col min="13828" max="13828" width="20.7109375" style="1" customWidth="1"/>
    <col min="13829" max="13829" width="3.42578125" style="1" customWidth="1"/>
    <col min="13830" max="13831" width="20.7109375" style="1" customWidth="1"/>
    <col min="13832" max="13832" width="10.28515625" style="1" customWidth="1"/>
    <col min="13833" max="13833" width="13.140625" style="1" bestFit="1" customWidth="1"/>
    <col min="13834" max="13834" width="11.42578125" style="1"/>
    <col min="13835" max="13835" width="18.140625" style="1" bestFit="1" customWidth="1"/>
    <col min="13836" max="13836" width="12.28515625" style="1" bestFit="1" customWidth="1"/>
    <col min="13837" max="13837" width="13.7109375" style="1" bestFit="1" customWidth="1"/>
    <col min="13838" max="14080" width="11.42578125" style="1"/>
    <col min="14081" max="14081" width="15.5703125" style="1" customWidth="1"/>
    <col min="14082" max="14082" width="52.5703125" style="1" customWidth="1"/>
    <col min="14083" max="14083" width="9" style="1" customWidth="1"/>
    <col min="14084" max="14084" width="20.7109375" style="1" customWidth="1"/>
    <col min="14085" max="14085" width="3.42578125" style="1" customWidth="1"/>
    <col min="14086" max="14087" width="20.7109375" style="1" customWidth="1"/>
    <col min="14088" max="14088" width="10.28515625" style="1" customWidth="1"/>
    <col min="14089" max="14089" width="13.140625" style="1" bestFit="1" customWidth="1"/>
    <col min="14090" max="14090" width="11.42578125" style="1"/>
    <col min="14091" max="14091" width="18.140625" style="1" bestFit="1" customWidth="1"/>
    <col min="14092" max="14092" width="12.28515625" style="1" bestFit="1" customWidth="1"/>
    <col min="14093" max="14093" width="13.7109375" style="1" bestFit="1" customWidth="1"/>
    <col min="14094" max="14336" width="11.42578125" style="1"/>
    <col min="14337" max="14337" width="15.5703125" style="1" customWidth="1"/>
    <col min="14338" max="14338" width="52.5703125" style="1" customWidth="1"/>
    <col min="14339" max="14339" width="9" style="1" customWidth="1"/>
    <col min="14340" max="14340" width="20.7109375" style="1" customWidth="1"/>
    <col min="14341" max="14341" width="3.42578125" style="1" customWidth="1"/>
    <col min="14342" max="14343" width="20.7109375" style="1" customWidth="1"/>
    <col min="14344" max="14344" width="10.28515625" style="1" customWidth="1"/>
    <col min="14345" max="14345" width="13.140625" style="1" bestFit="1" customWidth="1"/>
    <col min="14346" max="14346" width="11.42578125" style="1"/>
    <col min="14347" max="14347" width="18.140625" style="1" bestFit="1" customWidth="1"/>
    <col min="14348" max="14348" width="12.28515625" style="1" bestFit="1" customWidth="1"/>
    <col min="14349" max="14349" width="13.7109375" style="1" bestFit="1" customWidth="1"/>
    <col min="14350" max="14592" width="11.42578125" style="1"/>
    <col min="14593" max="14593" width="15.5703125" style="1" customWidth="1"/>
    <col min="14594" max="14594" width="52.5703125" style="1" customWidth="1"/>
    <col min="14595" max="14595" width="9" style="1" customWidth="1"/>
    <col min="14596" max="14596" width="20.7109375" style="1" customWidth="1"/>
    <col min="14597" max="14597" width="3.42578125" style="1" customWidth="1"/>
    <col min="14598" max="14599" width="20.7109375" style="1" customWidth="1"/>
    <col min="14600" max="14600" width="10.28515625" style="1" customWidth="1"/>
    <col min="14601" max="14601" width="13.140625" style="1" bestFit="1" customWidth="1"/>
    <col min="14602" max="14602" width="11.42578125" style="1"/>
    <col min="14603" max="14603" width="18.140625" style="1" bestFit="1" customWidth="1"/>
    <col min="14604" max="14604" width="12.28515625" style="1" bestFit="1" customWidth="1"/>
    <col min="14605" max="14605" width="13.7109375" style="1" bestFit="1" customWidth="1"/>
    <col min="14606" max="14848" width="11.42578125" style="1"/>
    <col min="14849" max="14849" width="15.5703125" style="1" customWidth="1"/>
    <col min="14850" max="14850" width="52.5703125" style="1" customWidth="1"/>
    <col min="14851" max="14851" width="9" style="1" customWidth="1"/>
    <col min="14852" max="14852" width="20.7109375" style="1" customWidth="1"/>
    <col min="14853" max="14853" width="3.42578125" style="1" customWidth="1"/>
    <col min="14854" max="14855" width="20.7109375" style="1" customWidth="1"/>
    <col min="14856" max="14856" width="10.28515625" style="1" customWidth="1"/>
    <col min="14857" max="14857" width="13.140625" style="1" bestFit="1" customWidth="1"/>
    <col min="14858" max="14858" width="11.42578125" style="1"/>
    <col min="14859" max="14859" width="18.140625" style="1" bestFit="1" customWidth="1"/>
    <col min="14860" max="14860" width="12.28515625" style="1" bestFit="1" customWidth="1"/>
    <col min="14861" max="14861" width="13.7109375" style="1" bestFit="1" customWidth="1"/>
    <col min="14862" max="15104" width="11.42578125" style="1"/>
    <col min="15105" max="15105" width="15.5703125" style="1" customWidth="1"/>
    <col min="15106" max="15106" width="52.5703125" style="1" customWidth="1"/>
    <col min="15107" max="15107" width="9" style="1" customWidth="1"/>
    <col min="15108" max="15108" width="20.7109375" style="1" customWidth="1"/>
    <col min="15109" max="15109" width="3.42578125" style="1" customWidth="1"/>
    <col min="15110" max="15111" width="20.7109375" style="1" customWidth="1"/>
    <col min="15112" max="15112" width="10.28515625" style="1" customWidth="1"/>
    <col min="15113" max="15113" width="13.140625" style="1" bestFit="1" customWidth="1"/>
    <col min="15114" max="15114" width="11.42578125" style="1"/>
    <col min="15115" max="15115" width="18.140625" style="1" bestFit="1" customWidth="1"/>
    <col min="15116" max="15116" width="12.28515625" style="1" bestFit="1" customWidth="1"/>
    <col min="15117" max="15117" width="13.7109375" style="1" bestFit="1" customWidth="1"/>
    <col min="15118" max="15360" width="11.42578125" style="1"/>
    <col min="15361" max="15361" width="15.5703125" style="1" customWidth="1"/>
    <col min="15362" max="15362" width="52.5703125" style="1" customWidth="1"/>
    <col min="15363" max="15363" width="9" style="1" customWidth="1"/>
    <col min="15364" max="15364" width="20.7109375" style="1" customWidth="1"/>
    <col min="15365" max="15365" width="3.42578125" style="1" customWidth="1"/>
    <col min="15366" max="15367" width="20.7109375" style="1" customWidth="1"/>
    <col min="15368" max="15368" width="10.28515625" style="1" customWidth="1"/>
    <col min="15369" max="15369" width="13.140625" style="1" bestFit="1" customWidth="1"/>
    <col min="15370" max="15370" width="11.42578125" style="1"/>
    <col min="15371" max="15371" width="18.140625" style="1" bestFit="1" customWidth="1"/>
    <col min="15372" max="15372" width="12.28515625" style="1" bestFit="1" customWidth="1"/>
    <col min="15373" max="15373" width="13.7109375" style="1" bestFit="1" customWidth="1"/>
    <col min="15374" max="15616" width="11.42578125" style="1"/>
    <col min="15617" max="15617" width="15.5703125" style="1" customWidth="1"/>
    <col min="15618" max="15618" width="52.5703125" style="1" customWidth="1"/>
    <col min="15619" max="15619" width="9" style="1" customWidth="1"/>
    <col min="15620" max="15620" width="20.7109375" style="1" customWidth="1"/>
    <col min="15621" max="15621" width="3.42578125" style="1" customWidth="1"/>
    <col min="15622" max="15623" width="20.7109375" style="1" customWidth="1"/>
    <col min="15624" max="15624" width="10.28515625" style="1" customWidth="1"/>
    <col min="15625" max="15625" width="13.140625" style="1" bestFit="1" customWidth="1"/>
    <col min="15626" max="15626" width="11.42578125" style="1"/>
    <col min="15627" max="15627" width="18.140625" style="1" bestFit="1" customWidth="1"/>
    <col min="15628" max="15628" width="12.28515625" style="1" bestFit="1" customWidth="1"/>
    <col min="15629" max="15629" width="13.7109375" style="1" bestFit="1" customWidth="1"/>
    <col min="15630" max="15872" width="11.42578125" style="1"/>
    <col min="15873" max="15873" width="15.5703125" style="1" customWidth="1"/>
    <col min="15874" max="15874" width="52.5703125" style="1" customWidth="1"/>
    <col min="15875" max="15875" width="9" style="1" customWidth="1"/>
    <col min="15876" max="15876" width="20.7109375" style="1" customWidth="1"/>
    <col min="15877" max="15877" width="3.42578125" style="1" customWidth="1"/>
    <col min="15878" max="15879" width="20.7109375" style="1" customWidth="1"/>
    <col min="15880" max="15880" width="10.28515625" style="1" customWidth="1"/>
    <col min="15881" max="15881" width="13.140625" style="1" bestFit="1" customWidth="1"/>
    <col min="15882" max="15882" width="11.42578125" style="1"/>
    <col min="15883" max="15883" width="18.140625" style="1" bestFit="1" customWidth="1"/>
    <col min="15884" max="15884" width="12.28515625" style="1" bestFit="1" customWidth="1"/>
    <col min="15885" max="15885" width="13.7109375" style="1" bestFit="1" customWidth="1"/>
    <col min="15886" max="16128" width="11.42578125" style="1"/>
    <col min="16129" max="16129" width="15.5703125" style="1" customWidth="1"/>
    <col min="16130" max="16130" width="52.5703125" style="1" customWidth="1"/>
    <col min="16131" max="16131" width="9" style="1" customWidth="1"/>
    <col min="16132" max="16132" width="20.7109375" style="1" customWidth="1"/>
    <col min="16133" max="16133" width="3.42578125" style="1" customWidth="1"/>
    <col min="16134" max="16135" width="20.7109375" style="1" customWidth="1"/>
    <col min="16136" max="16136" width="10.28515625" style="1" customWidth="1"/>
    <col min="16137" max="16137" width="13.140625" style="1" bestFit="1" customWidth="1"/>
    <col min="16138" max="16138" width="11.42578125" style="1"/>
    <col min="16139" max="16139" width="18.140625" style="1" bestFit="1" customWidth="1"/>
    <col min="16140" max="16140" width="12.28515625" style="1" bestFit="1" customWidth="1"/>
    <col min="16141" max="16141" width="13.7109375" style="1" bestFit="1" customWidth="1"/>
    <col min="16142" max="16384" width="11.42578125" style="1"/>
  </cols>
  <sheetData>
    <row r="1" spans="1:13" s="48" customFormat="1" ht="18" x14ac:dyDescent="0.25">
      <c r="A1" s="220"/>
      <c r="B1" s="221"/>
      <c r="C1" s="221"/>
      <c r="D1" s="221"/>
      <c r="E1" s="221"/>
      <c r="F1" s="221"/>
      <c r="G1" s="221"/>
      <c r="H1" s="222"/>
      <c r="I1" s="100"/>
    </row>
    <row r="2" spans="1:13" s="48" customFormat="1" ht="18.75" x14ac:dyDescent="0.3">
      <c r="A2" s="223" t="s">
        <v>74</v>
      </c>
      <c r="B2" s="224"/>
      <c r="C2" s="224"/>
      <c r="D2" s="224"/>
      <c r="E2" s="224"/>
      <c r="F2" s="224"/>
      <c r="G2" s="224"/>
      <c r="H2" s="225"/>
      <c r="I2" s="100"/>
    </row>
    <row r="3" spans="1:13" s="48" customFormat="1" ht="18.75" x14ac:dyDescent="0.3">
      <c r="A3" s="223" t="s">
        <v>1</v>
      </c>
      <c r="B3" s="224"/>
      <c r="C3" s="224"/>
      <c r="D3" s="224"/>
      <c r="E3" s="224"/>
      <c r="F3" s="224"/>
      <c r="G3" s="224"/>
      <c r="H3" s="225"/>
      <c r="I3" s="100"/>
    </row>
    <row r="4" spans="1:13" s="48" customFormat="1" ht="18.75" x14ac:dyDescent="0.3">
      <c r="A4" s="223" t="s">
        <v>75</v>
      </c>
      <c r="B4" s="224"/>
      <c r="C4" s="224"/>
      <c r="D4" s="224"/>
      <c r="E4" s="224"/>
      <c r="F4" s="224"/>
      <c r="G4" s="224"/>
      <c r="H4" s="225"/>
      <c r="I4" s="100"/>
    </row>
    <row r="5" spans="1:13" s="48" customFormat="1" ht="18.75" x14ac:dyDescent="0.3">
      <c r="A5" s="223" t="s">
        <v>108</v>
      </c>
      <c r="B5" s="224"/>
      <c r="C5" s="224"/>
      <c r="D5" s="224"/>
      <c r="E5" s="224"/>
      <c r="F5" s="224"/>
      <c r="G5" s="224"/>
      <c r="H5" s="225"/>
      <c r="I5" s="100"/>
    </row>
    <row r="6" spans="1:13" s="48" customFormat="1" ht="18.75" x14ac:dyDescent="0.3">
      <c r="A6" s="223" t="s">
        <v>3</v>
      </c>
      <c r="B6" s="224"/>
      <c r="C6" s="224"/>
      <c r="D6" s="224"/>
      <c r="E6" s="224"/>
      <c r="F6" s="224"/>
      <c r="G6" s="224"/>
      <c r="H6" s="225"/>
      <c r="I6" s="100"/>
    </row>
    <row r="7" spans="1:13" s="48" customFormat="1" ht="19.5" thickBot="1" x14ac:dyDescent="0.35">
      <c r="A7" s="101"/>
      <c r="B7" s="102"/>
      <c r="C7" s="102"/>
      <c r="D7" s="102"/>
      <c r="E7" s="102"/>
      <c r="F7" s="103"/>
      <c r="G7" s="103"/>
      <c r="H7" s="104"/>
      <c r="I7" s="100"/>
    </row>
    <row r="8" spans="1:13" s="109" customFormat="1" ht="18" x14ac:dyDescent="0.25">
      <c r="A8" s="105"/>
      <c r="B8" s="106"/>
      <c r="C8" s="107"/>
      <c r="D8" s="108">
        <v>43921</v>
      </c>
      <c r="E8" s="108"/>
      <c r="F8" s="108">
        <v>43555</v>
      </c>
      <c r="G8" s="108" t="s">
        <v>4</v>
      </c>
      <c r="H8" s="108" t="s">
        <v>5</v>
      </c>
      <c r="I8" s="100"/>
    </row>
    <row r="9" spans="1:13" s="109" customFormat="1" ht="18" customHeight="1" x14ac:dyDescent="0.25">
      <c r="A9" s="105"/>
      <c r="B9" s="106"/>
      <c r="C9" s="110"/>
      <c r="D9" s="108"/>
      <c r="E9" s="82"/>
      <c r="F9" s="48"/>
      <c r="G9" s="48"/>
      <c r="H9" s="48"/>
      <c r="I9" s="100"/>
    </row>
    <row r="10" spans="1:13" s="118" customFormat="1" ht="30" customHeight="1" x14ac:dyDescent="0.25">
      <c r="A10" s="111"/>
      <c r="B10" s="111" t="s">
        <v>76</v>
      </c>
      <c r="C10" s="112"/>
      <c r="D10" s="113">
        <f>D12</f>
        <v>1646249</v>
      </c>
      <c r="E10" s="114"/>
      <c r="F10" s="113">
        <f>F12</f>
        <v>953709</v>
      </c>
      <c r="G10" s="115">
        <f>(D10-F10)</f>
        <v>692540</v>
      </c>
      <c r="H10" s="116">
        <f>G10/F10</f>
        <v>0.72615441397742919</v>
      </c>
      <c r="I10" s="117"/>
      <c r="K10" s="119"/>
      <c r="L10" s="120"/>
      <c r="M10" s="120"/>
    </row>
    <row r="11" spans="1:13" s="118" customFormat="1" ht="18" customHeight="1" x14ac:dyDescent="0.25">
      <c r="A11" s="121"/>
      <c r="B11" s="121"/>
      <c r="C11" s="122"/>
      <c r="D11" s="123"/>
      <c r="E11" s="124"/>
      <c r="F11" s="123"/>
      <c r="G11" s="123"/>
      <c r="H11" s="123"/>
      <c r="I11" s="117"/>
    </row>
    <row r="12" spans="1:13" s="129" customFormat="1" ht="18" customHeight="1" x14ac:dyDescent="0.25">
      <c r="A12" s="125">
        <v>43</v>
      </c>
      <c r="B12" s="125" t="s">
        <v>77</v>
      </c>
      <c r="C12" s="126"/>
      <c r="D12" s="127">
        <f>SUM(D14:D15)</f>
        <v>1646249</v>
      </c>
      <c r="E12" s="128"/>
      <c r="F12" s="127">
        <f>SUM(F14:F15)</f>
        <v>953709</v>
      </c>
      <c r="G12" s="115">
        <f>(D12-F12)</f>
        <v>692540</v>
      </c>
      <c r="H12" s="116">
        <f>G12/F12</f>
        <v>0.72615441397742919</v>
      </c>
      <c r="I12" s="117"/>
      <c r="K12" s="130"/>
    </row>
    <row r="13" spans="1:13" s="129" customFormat="1" ht="18" customHeight="1" x14ac:dyDescent="0.25">
      <c r="A13" s="125"/>
      <c r="B13" s="125"/>
      <c r="C13" s="126"/>
      <c r="D13" s="123"/>
      <c r="E13" s="124"/>
      <c r="F13" s="123"/>
      <c r="G13" s="123"/>
      <c r="H13" s="123"/>
      <c r="I13" s="117"/>
    </row>
    <row r="14" spans="1:13" s="129" customFormat="1" ht="18" customHeight="1" x14ac:dyDescent="0.2">
      <c r="A14" s="131">
        <v>4390</v>
      </c>
      <c r="B14" s="131" t="s">
        <v>78</v>
      </c>
      <c r="C14" s="132"/>
      <c r="D14" s="115">
        <v>1706338</v>
      </c>
      <c r="E14" s="128"/>
      <c r="F14" s="115">
        <v>953727</v>
      </c>
      <c r="G14" s="115">
        <f>(D14-F14)</f>
        <v>752611</v>
      </c>
      <c r="H14" s="116">
        <f>G14/F14</f>
        <v>0.78912623843091367</v>
      </c>
      <c r="I14" s="117"/>
    </row>
    <row r="15" spans="1:13" s="129" customFormat="1" ht="18" customHeight="1" x14ac:dyDescent="0.2">
      <c r="A15" s="131">
        <v>4395</v>
      </c>
      <c r="B15" s="131" t="s">
        <v>79</v>
      </c>
      <c r="C15" s="132"/>
      <c r="D15" s="133">
        <v>-60089</v>
      </c>
      <c r="E15" s="124"/>
      <c r="F15" s="133">
        <v>-18</v>
      </c>
      <c r="G15" s="115">
        <f>(D15-F15)</f>
        <v>-60071</v>
      </c>
      <c r="H15" s="116"/>
      <c r="I15" s="117"/>
    </row>
    <row r="16" spans="1:13" s="129" customFormat="1" ht="18" customHeight="1" x14ac:dyDescent="0.2">
      <c r="A16" s="131"/>
      <c r="B16" s="131"/>
      <c r="C16" s="132"/>
      <c r="D16" s="133"/>
      <c r="E16" s="124"/>
      <c r="F16" s="133"/>
      <c r="G16" s="133"/>
      <c r="H16" s="133"/>
      <c r="I16" s="117"/>
    </row>
    <row r="17" spans="1:13" s="134" customFormat="1" ht="30" customHeight="1" x14ac:dyDescent="0.25">
      <c r="A17" s="111">
        <v>6</v>
      </c>
      <c r="B17" s="111" t="s">
        <v>80</v>
      </c>
      <c r="C17" s="112"/>
      <c r="D17" s="113">
        <f>D19</f>
        <v>525628</v>
      </c>
      <c r="E17" s="114"/>
      <c r="F17" s="113">
        <f>F21</f>
        <v>1476715</v>
      </c>
      <c r="G17" s="115">
        <f>(D17-F17)</f>
        <v>-951087</v>
      </c>
      <c r="H17" s="116">
        <f>G17/F17</f>
        <v>-0.64405589433302968</v>
      </c>
      <c r="I17" s="117"/>
      <c r="K17" s="135"/>
      <c r="L17" s="136"/>
      <c r="M17" s="137"/>
    </row>
    <row r="18" spans="1:13" s="118" customFormat="1" ht="18" customHeight="1" x14ac:dyDescent="0.25">
      <c r="A18" s="131"/>
      <c r="B18" s="131"/>
      <c r="C18" s="132"/>
      <c r="D18" s="133"/>
      <c r="E18" s="124"/>
      <c r="F18" s="133"/>
      <c r="G18" s="133"/>
      <c r="H18" s="133"/>
      <c r="I18" s="117"/>
      <c r="L18" s="120"/>
    </row>
    <row r="19" spans="1:13" s="118" customFormat="1" ht="18" hidden="1" customHeight="1" x14ac:dyDescent="0.25">
      <c r="A19" s="125">
        <v>63</v>
      </c>
      <c r="B19" s="125" t="s">
        <v>109</v>
      </c>
      <c r="C19" s="126"/>
      <c r="D19" s="127">
        <f>SUM(D21:D21)</f>
        <v>525628</v>
      </c>
      <c r="E19" s="128"/>
      <c r="F19" s="127">
        <f>SUM(F21:F21)</f>
        <v>1476715</v>
      </c>
      <c r="G19" s="115">
        <f>(D19-F19)</f>
        <v>-951087</v>
      </c>
      <c r="H19" s="116">
        <f>G19/F19</f>
        <v>-0.64405589433302968</v>
      </c>
      <c r="I19" s="117"/>
    </row>
    <row r="20" spans="1:13" s="118" customFormat="1" ht="18" hidden="1" customHeight="1" x14ac:dyDescent="0.25">
      <c r="A20" s="125"/>
      <c r="B20" s="125"/>
      <c r="C20" s="126"/>
      <c r="D20" s="123"/>
      <c r="E20" s="124"/>
      <c r="F20" s="123"/>
      <c r="G20" s="123"/>
      <c r="H20" s="123"/>
      <c r="I20" s="117"/>
    </row>
    <row r="21" spans="1:13" s="118" customFormat="1" ht="18" hidden="1" customHeight="1" x14ac:dyDescent="0.25">
      <c r="A21" s="131">
        <v>6390</v>
      </c>
      <c r="B21" s="131" t="s">
        <v>110</v>
      </c>
      <c r="C21" s="132"/>
      <c r="D21" s="138">
        <f>'[1]CGN-2005-001'!F226</f>
        <v>525628</v>
      </c>
      <c r="E21" s="128"/>
      <c r="F21" s="138">
        <v>1476715</v>
      </c>
      <c r="G21" s="115">
        <f>(D21-F21)</f>
        <v>-951087</v>
      </c>
      <c r="H21" s="116">
        <f>G21/F21</f>
        <v>-0.64405589433302968</v>
      </c>
      <c r="I21" s="117"/>
    </row>
    <row r="22" spans="1:13" s="118" customFormat="1" ht="18" hidden="1" customHeight="1" x14ac:dyDescent="0.25">
      <c r="A22" s="131"/>
      <c r="B22" s="131"/>
      <c r="C22" s="132"/>
      <c r="D22" s="133"/>
      <c r="E22" s="124"/>
      <c r="F22" s="133"/>
      <c r="G22" s="133"/>
      <c r="H22" s="133"/>
      <c r="I22" s="117"/>
    </row>
    <row r="23" spans="1:13" s="118" customFormat="1" ht="18" hidden="1" customHeight="1" x14ac:dyDescent="0.25">
      <c r="A23" s="131"/>
      <c r="B23" s="131"/>
      <c r="C23" s="132"/>
      <c r="D23" s="133"/>
      <c r="E23" s="124"/>
      <c r="F23" s="133"/>
      <c r="G23" s="133"/>
      <c r="H23" s="133"/>
      <c r="I23" s="117"/>
    </row>
    <row r="24" spans="1:13" s="118" customFormat="1" ht="30" customHeight="1" x14ac:dyDescent="0.25">
      <c r="A24" s="139"/>
      <c r="B24" s="111" t="s">
        <v>81</v>
      </c>
      <c r="C24" s="140"/>
      <c r="D24" s="113">
        <f>D10-D17</f>
        <v>1120621</v>
      </c>
      <c r="E24" s="128"/>
      <c r="F24" s="113">
        <f>F10-F17</f>
        <v>-523006</v>
      </c>
      <c r="G24" s="115">
        <f>(D24-F24)</f>
        <v>1643627</v>
      </c>
      <c r="H24" s="116">
        <f>-G24/F24</f>
        <v>3.1426541951717573</v>
      </c>
      <c r="I24" s="117"/>
      <c r="K24" s="119"/>
    </row>
    <row r="25" spans="1:13" s="118" customFormat="1" ht="30" customHeight="1" x14ac:dyDescent="0.25">
      <c r="A25" s="141">
        <v>47</v>
      </c>
      <c r="B25" s="111" t="s">
        <v>82</v>
      </c>
      <c r="C25" s="112"/>
      <c r="D25" s="113">
        <f>D28</f>
        <v>13851156</v>
      </c>
      <c r="E25" s="128"/>
      <c r="F25" s="113">
        <f>F28</f>
        <v>15384914</v>
      </c>
      <c r="G25" s="115">
        <f>(D25-F25)</f>
        <v>-1533758</v>
      </c>
      <c r="H25" s="116">
        <f>G25/F25</f>
        <v>-9.9692334971778193E-2</v>
      </c>
      <c r="I25" s="117"/>
      <c r="K25" s="142"/>
      <c r="M25" s="120"/>
    </row>
    <row r="26" spans="1:13" s="129" customFormat="1" ht="18" customHeight="1" x14ac:dyDescent="0.25">
      <c r="A26" s="121"/>
      <c r="B26" s="121"/>
      <c r="C26" s="122"/>
      <c r="D26" s="143"/>
      <c r="E26" s="124"/>
      <c r="F26" s="143"/>
      <c r="G26" s="143"/>
      <c r="H26" s="143"/>
      <c r="I26" s="117"/>
    </row>
    <row r="27" spans="1:13" s="129" customFormat="1" ht="18" hidden="1" customHeight="1" x14ac:dyDescent="0.2">
      <c r="A27" s="131"/>
      <c r="B27" s="131"/>
      <c r="C27" s="132"/>
      <c r="D27" s="133"/>
      <c r="E27" s="124"/>
      <c r="F27" s="133"/>
      <c r="G27" s="133"/>
      <c r="H27" s="133"/>
      <c r="I27" s="117"/>
    </row>
    <row r="28" spans="1:13" s="118" customFormat="1" ht="18" hidden="1" customHeight="1" x14ac:dyDescent="0.25">
      <c r="A28" s="125">
        <v>47</v>
      </c>
      <c r="B28" s="125" t="s">
        <v>83</v>
      </c>
      <c r="C28" s="126"/>
      <c r="D28" s="127">
        <f>SUM(D30:D32)</f>
        <v>13851156</v>
      </c>
      <c r="E28" s="128"/>
      <c r="F28" s="127">
        <f>SUM(F30:F32)</f>
        <v>15384914</v>
      </c>
      <c r="G28" s="115">
        <f>(D28-F28)</f>
        <v>-1533758</v>
      </c>
      <c r="H28" s="116">
        <f>G28/F28</f>
        <v>-9.9692334971778193E-2</v>
      </c>
      <c r="I28" s="117"/>
      <c r="L28" s="120"/>
    </row>
    <row r="29" spans="1:13" s="118" customFormat="1" ht="18" hidden="1" customHeight="1" x14ac:dyDescent="0.25">
      <c r="A29" s="125"/>
      <c r="B29" s="125"/>
      <c r="C29" s="126"/>
      <c r="D29" s="123"/>
      <c r="E29" s="124"/>
      <c r="F29" s="123"/>
      <c r="G29" s="123"/>
      <c r="H29" s="123"/>
      <c r="I29" s="117"/>
      <c r="L29" s="120"/>
    </row>
    <row r="30" spans="1:13" s="118" customFormat="1" ht="18" hidden="1" customHeight="1" x14ac:dyDescent="0.25">
      <c r="A30" s="131">
        <v>4705</v>
      </c>
      <c r="B30" s="131" t="s">
        <v>111</v>
      </c>
      <c r="C30" s="132"/>
      <c r="D30" s="115">
        <f>'[1]CGN-2005-001'!F133</f>
        <v>13851156</v>
      </c>
      <c r="E30" s="128"/>
      <c r="F30" s="115">
        <v>15384914</v>
      </c>
      <c r="G30" s="115">
        <f>(D30-F30)</f>
        <v>-1533758</v>
      </c>
      <c r="H30" s="116">
        <f>G30/F30</f>
        <v>-9.9692334971778193E-2</v>
      </c>
      <c r="I30" s="117"/>
    </row>
    <row r="31" spans="1:13" s="118" customFormat="1" ht="18" hidden="1" customHeight="1" x14ac:dyDescent="0.25">
      <c r="A31" s="131">
        <v>4720</v>
      </c>
      <c r="B31" s="131" t="s">
        <v>84</v>
      </c>
      <c r="C31" s="132"/>
      <c r="D31" s="133">
        <v>0</v>
      </c>
      <c r="E31" s="124"/>
      <c r="F31" s="133">
        <v>0</v>
      </c>
      <c r="G31" s="133"/>
      <c r="H31" s="133"/>
      <c r="I31" s="117"/>
    </row>
    <row r="32" spans="1:13" s="196" customFormat="1" ht="18" hidden="1" customHeight="1" x14ac:dyDescent="0.25">
      <c r="A32" s="131">
        <v>4722</v>
      </c>
      <c r="B32" s="131" t="s">
        <v>85</v>
      </c>
      <c r="C32" s="132"/>
      <c r="D32" s="144">
        <f>'[1]CGN-2005-001'!F136</f>
        <v>0</v>
      </c>
      <c r="E32" s="124"/>
      <c r="F32" s="144">
        <v>0</v>
      </c>
      <c r="G32" s="133"/>
      <c r="H32" s="133"/>
      <c r="I32" s="117"/>
    </row>
    <row r="33" spans="1:13" s="118" customFormat="1" ht="30" customHeight="1" x14ac:dyDescent="0.25">
      <c r="A33" s="111"/>
      <c r="B33" s="111" t="s">
        <v>86</v>
      </c>
      <c r="C33" s="112"/>
      <c r="D33" s="113">
        <f>D35+D45+D51+D59</f>
        <v>13432604</v>
      </c>
      <c r="E33" s="128"/>
      <c r="F33" s="113">
        <f>F35+F45+F51+F59</f>
        <v>15359669</v>
      </c>
      <c r="G33" s="115">
        <f>(D33-F33)</f>
        <v>-1927065</v>
      </c>
      <c r="H33" s="116">
        <f>G33/F33</f>
        <v>-0.12546266459257682</v>
      </c>
      <c r="I33" s="117"/>
      <c r="K33" s="142"/>
      <c r="M33" s="120"/>
    </row>
    <row r="34" spans="1:13" s="118" customFormat="1" ht="18" customHeight="1" x14ac:dyDescent="0.25">
      <c r="A34" s="145"/>
      <c r="B34" s="145"/>
      <c r="C34" s="146"/>
      <c r="D34" s="143"/>
      <c r="E34" s="124"/>
      <c r="F34" s="143"/>
      <c r="G34" s="143"/>
      <c r="H34" s="143"/>
      <c r="I34" s="117"/>
      <c r="K34" s="120"/>
    </row>
    <row r="35" spans="1:13" s="118" customFormat="1" ht="18" customHeight="1" x14ac:dyDescent="0.25">
      <c r="A35" s="147">
        <v>51</v>
      </c>
      <c r="B35" s="147" t="s">
        <v>87</v>
      </c>
      <c r="C35" s="148"/>
      <c r="D35" s="149">
        <f>SUM(D37:D43)</f>
        <v>12425566</v>
      </c>
      <c r="E35" s="128"/>
      <c r="F35" s="149">
        <f>SUM(F37:F43)</f>
        <v>14675994</v>
      </c>
      <c r="G35" s="115">
        <f>(D35-F35)</f>
        <v>-2250428</v>
      </c>
      <c r="H35" s="116">
        <f>G35/F35</f>
        <v>-0.15334075497714159</v>
      </c>
      <c r="I35" s="117"/>
      <c r="K35" s="119"/>
      <c r="L35" s="120"/>
    </row>
    <row r="36" spans="1:13" s="118" customFormat="1" ht="18" customHeight="1" x14ac:dyDescent="0.25">
      <c r="A36" s="125"/>
      <c r="B36" s="125"/>
      <c r="C36" s="126"/>
      <c r="D36" s="123"/>
      <c r="E36" s="124"/>
      <c r="F36" s="123"/>
      <c r="G36" s="123"/>
      <c r="H36" s="123"/>
      <c r="I36" s="117"/>
      <c r="L36" s="120"/>
    </row>
    <row r="37" spans="1:13" s="129" customFormat="1" ht="18" customHeight="1" x14ac:dyDescent="0.2">
      <c r="A37" s="131">
        <v>5101</v>
      </c>
      <c r="B37" s="131" t="s">
        <v>88</v>
      </c>
      <c r="C37" s="132"/>
      <c r="D37" s="115">
        <v>5214459</v>
      </c>
      <c r="E37" s="128"/>
      <c r="F37" s="115">
        <v>4781324</v>
      </c>
      <c r="G37" s="115">
        <f>(D37-F37)</f>
        <v>433135</v>
      </c>
      <c r="H37" s="116">
        <f>G37/F37</f>
        <v>9.058892474134779E-2</v>
      </c>
      <c r="I37" s="117"/>
    </row>
    <row r="38" spans="1:13" s="129" customFormat="1" ht="18" customHeight="1" x14ac:dyDescent="0.2">
      <c r="A38" s="131">
        <v>5103</v>
      </c>
      <c r="B38" s="131" t="s">
        <v>89</v>
      </c>
      <c r="C38" s="132"/>
      <c r="D38" s="115">
        <v>1467275</v>
      </c>
      <c r="E38" s="128"/>
      <c r="F38" s="115">
        <v>1343633</v>
      </c>
      <c r="G38" s="115">
        <f t="shared" ref="G38:G43" si="0">(D38-F38)</f>
        <v>123642</v>
      </c>
      <c r="H38" s="116">
        <f t="shared" ref="H38:H43" si="1">G38/F38</f>
        <v>9.2020663380551093E-2</v>
      </c>
      <c r="I38" s="117"/>
    </row>
    <row r="39" spans="1:13" s="129" customFormat="1" ht="18" customHeight="1" x14ac:dyDescent="0.2">
      <c r="A39" s="131">
        <v>5104</v>
      </c>
      <c r="B39" s="131" t="s">
        <v>90</v>
      </c>
      <c r="C39" s="132"/>
      <c r="D39" s="115">
        <v>302938</v>
      </c>
      <c r="E39" s="128"/>
      <c r="F39" s="115">
        <v>259762</v>
      </c>
      <c r="G39" s="115">
        <f t="shared" si="0"/>
        <v>43176</v>
      </c>
      <c r="H39" s="116">
        <f t="shared" si="1"/>
        <v>0.16621368791432156</v>
      </c>
      <c r="I39" s="117"/>
    </row>
    <row r="40" spans="1:13" s="129" customFormat="1" ht="18" customHeight="1" x14ac:dyDescent="0.2">
      <c r="A40" s="131">
        <v>5107</v>
      </c>
      <c r="B40" s="131" t="s">
        <v>91</v>
      </c>
      <c r="C40" s="132"/>
      <c r="D40" s="115">
        <v>2535812</v>
      </c>
      <c r="E40" s="128"/>
      <c r="F40" s="115">
        <v>2269164</v>
      </c>
      <c r="G40" s="115">
        <f t="shared" si="0"/>
        <v>266648</v>
      </c>
      <c r="H40" s="116">
        <f t="shared" si="1"/>
        <v>0.11750935586850488</v>
      </c>
      <c r="I40" s="117"/>
    </row>
    <row r="41" spans="1:13" s="129" customFormat="1" ht="18" customHeight="1" x14ac:dyDescent="0.2">
      <c r="A41" s="131">
        <v>5108</v>
      </c>
      <c r="B41" s="131" t="s">
        <v>92</v>
      </c>
      <c r="C41" s="132"/>
      <c r="D41" s="115">
        <v>281280</v>
      </c>
      <c r="E41" s="128"/>
      <c r="F41" s="115">
        <v>2077394</v>
      </c>
      <c r="G41" s="115">
        <f t="shared" si="0"/>
        <v>-1796114</v>
      </c>
      <c r="H41" s="116">
        <f t="shared" si="1"/>
        <v>-0.86459958967822181</v>
      </c>
      <c r="I41" s="117"/>
    </row>
    <row r="42" spans="1:13" s="150" customFormat="1" ht="18" customHeight="1" x14ac:dyDescent="0.2">
      <c r="A42" s="131">
        <v>5111</v>
      </c>
      <c r="B42" s="131" t="s">
        <v>93</v>
      </c>
      <c r="C42" s="132"/>
      <c r="D42" s="115">
        <v>2615412</v>
      </c>
      <c r="E42" s="128"/>
      <c r="F42" s="115">
        <v>3933131</v>
      </c>
      <c r="G42" s="115">
        <f t="shared" si="0"/>
        <v>-1317719</v>
      </c>
      <c r="H42" s="116">
        <f t="shared" si="1"/>
        <v>-0.33503053928282583</v>
      </c>
      <c r="I42" s="117"/>
    </row>
    <row r="43" spans="1:13" s="150" customFormat="1" ht="18" customHeight="1" x14ac:dyDescent="0.2">
      <c r="A43" s="131">
        <v>5120</v>
      </c>
      <c r="B43" s="131" t="s">
        <v>94</v>
      </c>
      <c r="C43" s="132"/>
      <c r="D43" s="138">
        <v>8390</v>
      </c>
      <c r="E43" s="128"/>
      <c r="F43" s="138">
        <v>11586</v>
      </c>
      <c r="G43" s="115">
        <f t="shared" si="0"/>
        <v>-3196</v>
      </c>
      <c r="H43" s="116">
        <f t="shared" si="1"/>
        <v>-0.27585016399102363</v>
      </c>
      <c r="I43" s="117"/>
    </row>
    <row r="44" spans="1:13" s="129" customFormat="1" ht="18" customHeight="1" x14ac:dyDescent="0.2">
      <c r="A44" s="145"/>
      <c r="B44" s="145"/>
      <c r="C44" s="146"/>
      <c r="D44" s="143"/>
      <c r="E44" s="124"/>
      <c r="F44" s="143"/>
      <c r="G44" s="143"/>
      <c r="H44" s="143"/>
      <c r="I44" s="117"/>
    </row>
    <row r="45" spans="1:13" s="129" customFormat="1" ht="36" customHeight="1" x14ac:dyDescent="0.25">
      <c r="A45" s="151">
        <v>53</v>
      </c>
      <c r="B45" s="152" t="s">
        <v>95</v>
      </c>
      <c r="C45" s="153"/>
      <c r="D45" s="149">
        <f>SUM(D47:D49)</f>
        <v>662834</v>
      </c>
      <c r="E45" s="128"/>
      <c r="F45" s="149">
        <f>SUM(F47:F49)</f>
        <v>589737</v>
      </c>
      <c r="G45" s="115">
        <f>(D45-F45)</f>
        <v>73097</v>
      </c>
      <c r="H45" s="116">
        <f>G45/F45</f>
        <v>0.12394847194596914</v>
      </c>
      <c r="I45" s="117"/>
      <c r="K45" s="119"/>
    </row>
    <row r="46" spans="1:13" s="129" customFormat="1" ht="18" customHeight="1" x14ac:dyDescent="0.25">
      <c r="A46" s="125"/>
      <c r="B46" s="125"/>
      <c r="C46" s="126"/>
      <c r="D46" s="123"/>
      <c r="E46" s="124"/>
      <c r="F46" s="123"/>
      <c r="G46" s="123"/>
      <c r="H46" s="123"/>
      <c r="I46" s="117"/>
    </row>
    <row r="47" spans="1:13" s="129" customFormat="1" ht="18" customHeight="1" x14ac:dyDescent="0.2">
      <c r="A47" s="131">
        <v>5360</v>
      </c>
      <c r="B47" s="131" t="s">
        <v>96</v>
      </c>
      <c r="C47" s="132"/>
      <c r="D47" s="115">
        <v>331774</v>
      </c>
      <c r="E47" s="128"/>
      <c r="F47" s="115">
        <v>290460</v>
      </c>
      <c r="G47" s="115">
        <f>(D47-F47)</f>
        <v>41314</v>
      </c>
      <c r="H47" s="116">
        <f>G47/F47</f>
        <v>0.14223645252358327</v>
      </c>
      <c r="I47" s="117"/>
    </row>
    <row r="48" spans="1:13" s="129" customFormat="1" ht="18" customHeight="1" x14ac:dyDescent="0.2">
      <c r="A48" s="131">
        <v>5366</v>
      </c>
      <c r="B48" s="131" t="s">
        <v>97</v>
      </c>
      <c r="C48" s="132"/>
      <c r="D48" s="115">
        <v>285196</v>
      </c>
      <c r="E48" s="128"/>
      <c r="F48" s="115">
        <v>271467</v>
      </c>
      <c r="G48" s="115">
        <f>(D48-F48)</f>
        <v>13729</v>
      </c>
      <c r="H48" s="116">
        <f>G48/F48</f>
        <v>5.0573366191839157E-2</v>
      </c>
      <c r="I48" s="117"/>
      <c r="J48" s="129" t="s">
        <v>98</v>
      </c>
    </row>
    <row r="49" spans="1:11" s="129" customFormat="1" ht="18" customHeight="1" x14ac:dyDescent="0.2">
      <c r="A49" s="131">
        <v>5368</v>
      </c>
      <c r="B49" s="131" t="s">
        <v>112</v>
      </c>
      <c r="C49" s="132"/>
      <c r="D49" s="138">
        <v>45864</v>
      </c>
      <c r="E49" s="128"/>
      <c r="F49" s="138">
        <v>27810</v>
      </c>
      <c r="G49" s="115">
        <f>(D49-F49)</f>
        <v>18054</v>
      </c>
      <c r="H49" s="116">
        <f>G49/F49</f>
        <v>0.64919093851132681</v>
      </c>
      <c r="I49" s="117"/>
    </row>
    <row r="50" spans="1:11" s="129" customFormat="1" ht="18" customHeight="1" x14ac:dyDescent="0.2">
      <c r="A50" s="131"/>
      <c r="B50" s="131"/>
      <c r="C50" s="132"/>
      <c r="D50" s="133"/>
      <c r="E50" s="124"/>
      <c r="F50" s="133"/>
      <c r="G50" s="133"/>
      <c r="H50" s="133"/>
      <c r="I50" s="117"/>
    </row>
    <row r="51" spans="1:11" s="196" customFormat="1" ht="18" hidden="1" customHeight="1" x14ac:dyDescent="0.25">
      <c r="A51" s="125">
        <v>54</v>
      </c>
      <c r="B51" s="125" t="s">
        <v>113</v>
      </c>
      <c r="C51" s="122"/>
      <c r="D51" s="123">
        <f>SUM(D53:D56)</f>
        <v>0</v>
      </c>
      <c r="E51" s="124"/>
      <c r="F51" s="123">
        <f>SUM(F53:F56)</f>
        <v>0</v>
      </c>
      <c r="G51" s="123"/>
      <c r="H51" s="123"/>
      <c r="I51" s="117"/>
      <c r="J51" s="197"/>
      <c r="K51" s="119"/>
    </row>
    <row r="52" spans="1:11" s="196" customFormat="1" ht="18" hidden="1" customHeight="1" x14ac:dyDescent="0.25">
      <c r="A52" s="125"/>
      <c r="B52" s="125"/>
      <c r="C52" s="126"/>
      <c r="D52" s="123"/>
      <c r="E52" s="124"/>
      <c r="F52" s="123"/>
      <c r="G52" s="123"/>
      <c r="H52" s="123"/>
      <c r="I52" s="117"/>
    </row>
    <row r="53" spans="1:11" s="196" customFormat="1" ht="18" hidden="1" customHeight="1" x14ac:dyDescent="0.25">
      <c r="A53" s="131">
        <v>5401</v>
      </c>
      <c r="B53" s="131" t="s">
        <v>114</v>
      </c>
      <c r="C53" s="132"/>
      <c r="D53" s="133">
        <v>0</v>
      </c>
      <c r="E53" s="124"/>
      <c r="F53" s="133">
        <v>0</v>
      </c>
      <c r="G53" s="133"/>
      <c r="H53" s="133"/>
      <c r="I53" s="117"/>
    </row>
    <row r="54" spans="1:11" s="196" customFormat="1" ht="18" hidden="1" customHeight="1" x14ac:dyDescent="0.25">
      <c r="A54" s="131">
        <v>5408</v>
      </c>
      <c r="B54" s="131" t="s">
        <v>115</v>
      </c>
      <c r="C54" s="132"/>
      <c r="D54" s="133">
        <v>0</v>
      </c>
      <c r="E54" s="124"/>
      <c r="F54" s="133">
        <v>0</v>
      </c>
      <c r="G54" s="133"/>
      <c r="H54" s="133"/>
      <c r="I54" s="117"/>
    </row>
    <row r="55" spans="1:11" s="196" customFormat="1" ht="18" hidden="1" customHeight="1" x14ac:dyDescent="0.25">
      <c r="A55" s="131">
        <v>5421</v>
      </c>
      <c r="B55" s="131" t="s">
        <v>116</v>
      </c>
      <c r="C55" s="132"/>
      <c r="D55" s="133">
        <v>0</v>
      </c>
      <c r="E55" s="124"/>
      <c r="F55" s="133">
        <v>0</v>
      </c>
      <c r="G55" s="133"/>
      <c r="H55" s="133"/>
      <c r="I55" s="117"/>
    </row>
    <row r="56" spans="1:11" s="196" customFormat="1" ht="18" hidden="1" customHeight="1" x14ac:dyDescent="0.25">
      <c r="A56" s="131">
        <v>5423</v>
      </c>
      <c r="B56" s="131" t="s">
        <v>117</v>
      </c>
      <c r="C56" s="132"/>
      <c r="D56" s="144"/>
      <c r="E56" s="124"/>
      <c r="F56" s="144"/>
      <c r="G56" s="133"/>
      <c r="H56" s="133"/>
      <c r="I56" s="117"/>
      <c r="J56" s="197"/>
    </row>
    <row r="57" spans="1:11" s="154" customFormat="1" ht="18" hidden="1" customHeight="1" x14ac:dyDescent="0.2">
      <c r="A57" s="198"/>
      <c r="C57" s="199"/>
      <c r="D57" s="150"/>
      <c r="E57" s="124"/>
      <c r="F57" s="150"/>
      <c r="G57" s="150"/>
      <c r="H57" s="150"/>
      <c r="I57" s="117"/>
    </row>
    <row r="58" spans="1:11" s="154" customFormat="1" ht="18" hidden="1" customHeight="1" x14ac:dyDescent="0.2">
      <c r="A58" s="198"/>
      <c r="C58" s="199"/>
      <c r="D58" s="150"/>
      <c r="E58" s="124"/>
      <c r="F58" s="150"/>
      <c r="G58" s="150"/>
      <c r="H58" s="150"/>
      <c r="I58" s="117"/>
    </row>
    <row r="59" spans="1:11" s="154" customFormat="1" ht="18" customHeight="1" x14ac:dyDescent="0.25">
      <c r="A59" s="125">
        <v>57</v>
      </c>
      <c r="B59" s="125" t="s">
        <v>83</v>
      </c>
      <c r="C59" s="122"/>
      <c r="D59" s="127">
        <f>SUM(D61:D62)</f>
        <v>344204</v>
      </c>
      <c r="E59" s="128"/>
      <c r="F59" s="127">
        <f>SUM(F61:F62)</f>
        <v>93938</v>
      </c>
      <c r="G59" s="115">
        <f>(D59-F59)</f>
        <v>250266</v>
      </c>
      <c r="H59" s="116">
        <f>G59/F59</f>
        <v>2.6641614682024315</v>
      </c>
      <c r="I59" s="117"/>
    </row>
    <row r="60" spans="1:11" s="154" customFormat="1" ht="18" customHeight="1" x14ac:dyDescent="0.25">
      <c r="A60" s="125"/>
      <c r="B60" s="125"/>
      <c r="C60" s="126"/>
      <c r="D60" s="123"/>
      <c r="E60" s="124"/>
      <c r="F60" s="123"/>
      <c r="G60" s="123"/>
      <c r="H60" s="123"/>
      <c r="I60" s="117"/>
    </row>
    <row r="61" spans="1:11" s="154" customFormat="1" ht="18" hidden="1" customHeight="1" x14ac:dyDescent="0.2">
      <c r="A61" s="131">
        <v>5720</v>
      </c>
      <c r="B61" s="131" t="s">
        <v>84</v>
      </c>
      <c r="C61" s="132"/>
      <c r="D61" s="115">
        <f>'[1]CGN-2005-001'!F212</f>
        <v>344204</v>
      </c>
      <c r="E61" s="128"/>
      <c r="F61" s="115">
        <v>93938</v>
      </c>
      <c r="G61" s="115">
        <f>(D61-F61)</f>
        <v>250266</v>
      </c>
      <c r="H61" s="116">
        <f>G61/F61</f>
        <v>2.6641614682024315</v>
      </c>
      <c r="I61" s="117"/>
    </row>
    <row r="62" spans="1:11" s="154" customFormat="1" ht="18" hidden="1" customHeight="1" x14ac:dyDescent="0.2">
      <c r="A62" s="131">
        <v>5722</v>
      </c>
      <c r="B62" s="131" t="s">
        <v>85</v>
      </c>
      <c r="C62" s="132"/>
      <c r="D62" s="144">
        <v>0</v>
      </c>
      <c r="E62" s="124"/>
      <c r="F62" s="144">
        <v>0</v>
      </c>
      <c r="G62" s="133"/>
      <c r="H62" s="133"/>
      <c r="I62" s="117"/>
    </row>
    <row r="63" spans="1:11" s="154" customFormat="1" ht="18" hidden="1" customHeight="1" x14ac:dyDescent="0.2">
      <c r="A63" s="131"/>
      <c r="B63" s="131"/>
      <c r="C63" s="132"/>
      <c r="D63" s="133"/>
      <c r="E63" s="124"/>
      <c r="F63" s="133"/>
      <c r="G63" s="133"/>
      <c r="H63" s="133"/>
      <c r="I63" s="117"/>
    </row>
    <row r="64" spans="1:11" s="154" customFormat="1" ht="18" hidden="1" customHeight="1" x14ac:dyDescent="0.2">
      <c r="A64" s="131"/>
      <c r="B64" s="131"/>
      <c r="C64" s="132"/>
      <c r="D64" s="133"/>
      <c r="E64" s="124"/>
      <c r="F64" s="133"/>
      <c r="G64" s="133"/>
      <c r="H64" s="133"/>
      <c r="I64" s="117"/>
    </row>
    <row r="65" spans="1:13" s="154" customFormat="1" ht="27" customHeight="1" x14ac:dyDescent="0.25">
      <c r="A65" s="139"/>
      <c r="B65" s="111" t="s">
        <v>99</v>
      </c>
      <c r="C65" s="140"/>
      <c r="D65" s="113">
        <f>D24+D25-D33</f>
        <v>1539173</v>
      </c>
      <c r="E65" s="128"/>
      <c r="F65" s="113">
        <f>F24+F25-F33</f>
        <v>-497761</v>
      </c>
      <c r="G65" s="115">
        <f>(D65-F65)</f>
        <v>2036934</v>
      </c>
      <c r="H65" s="116">
        <f>-G65/F65</f>
        <v>4.0921928395354401</v>
      </c>
      <c r="I65" s="117"/>
      <c r="K65" s="119"/>
    </row>
    <row r="66" spans="1:13" s="154" customFormat="1" ht="18" customHeight="1" x14ac:dyDescent="0.25">
      <c r="A66" s="131"/>
      <c r="B66" s="121"/>
      <c r="C66" s="132"/>
      <c r="D66" s="123"/>
      <c r="E66" s="124"/>
      <c r="F66" s="123"/>
      <c r="G66" s="123"/>
      <c r="H66" s="123"/>
      <c r="I66" s="117"/>
    </row>
    <row r="67" spans="1:13" s="154" customFormat="1" ht="18" customHeight="1" x14ac:dyDescent="0.25">
      <c r="A67" s="125"/>
      <c r="B67" s="125" t="s">
        <v>100</v>
      </c>
      <c r="C67" s="126"/>
      <c r="D67" s="127">
        <f>SUM(D69:D71)</f>
        <v>259085</v>
      </c>
      <c r="E67" s="127"/>
      <c r="F67" s="127">
        <f>SUM(F69:F71)</f>
        <v>3394664</v>
      </c>
      <c r="G67" s="115">
        <f>(D67-F67)</f>
        <v>-3135579</v>
      </c>
      <c r="H67" s="116">
        <f>G67/F67</f>
        <v>-0.92367874994402976</v>
      </c>
      <c r="I67" s="117"/>
      <c r="K67" s="119"/>
      <c r="M67" s="120"/>
    </row>
    <row r="68" spans="1:13" s="154" customFormat="1" ht="18" hidden="1" customHeight="1" x14ac:dyDescent="0.25">
      <c r="A68" s="125"/>
      <c r="B68" s="125"/>
      <c r="C68" s="126"/>
      <c r="D68" s="127"/>
      <c r="E68" s="128"/>
      <c r="F68" s="127"/>
      <c r="G68" s="115"/>
      <c r="H68" s="116"/>
      <c r="I68" s="117"/>
      <c r="K68" s="119"/>
      <c r="M68" s="120"/>
    </row>
    <row r="69" spans="1:13" s="154" customFormat="1" ht="18" customHeight="1" x14ac:dyDescent="0.2">
      <c r="A69" s="131">
        <v>44</v>
      </c>
      <c r="B69" s="131" t="s">
        <v>118</v>
      </c>
      <c r="C69" s="132"/>
      <c r="D69" s="133">
        <v>2960</v>
      </c>
      <c r="E69" s="124"/>
      <c r="F69" s="115">
        <v>102926</v>
      </c>
      <c r="G69" s="115">
        <f>(D69-F69)</f>
        <v>-99966</v>
      </c>
      <c r="H69" s="116"/>
      <c r="I69" s="117"/>
    </row>
    <row r="70" spans="1:13" s="154" customFormat="1" ht="18" customHeight="1" x14ac:dyDescent="0.2">
      <c r="A70" s="131">
        <v>4802</v>
      </c>
      <c r="B70" s="131" t="s">
        <v>101</v>
      </c>
      <c r="C70" s="132"/>
      <c r="D70" s="115">
        <v>255608</v>
      </c>
      <c r="E70" s="128"/>
      <c r="F70" s="115">
        <v>62008</v>
      </c>
      <c r="G70" s="115">
        <f>(D70-F70)</f>
        <v>193600</v>
      </c>
      <c r="H70" s="116">
        <f>G70/F70</f>
        <v>3.122177783511805</v>
      </c>
      <c r="I70" s="117"/>
    </row>
    <row r="71" spans="1:13" s="154" customFormat="1" ht="18" customHeight="1" x14ac:dyDescent="0.2">
      <c r="A71" s="131">
        <v>4808</v>
      </c>
      <c r="B71" s="131" t="s">
        <v>102</v>
      </c>
      <c r="C71" s="132"/>
      <c r="D71" s="138">
        <v>517</v>
      </c>
      <c r="E71" s="128"/>
      <c r="F71" s="138">
        <v>3229730</v>
      </c>
      <c r="G71" s="115">
        <f>(D71-F71)</f>
        <v>-3229213</v>
      </c>
      <c r="H71" s="116">
        <f>G71/F71</f>
        <v>-0.99983992469958793</v>
      </c>
      <c r="I71" s="117"/>
    </row>
    <row r="72" spans="1:13" s="154" customFormat="1" ht="18" customHeight="1" x14ac:dyDescent="0.2">
      <c r="A72" s="131"/>
      <c r="B72" s="131"/>
      <c r="C72" s="132"/>
      <c r="D72" s="133"/>
      <c r="E72" s="124"/>
      <c r="F72" s="133"/>
      <c r="G72" s="133"/>
      <c r="H72" s="133"/>
      <c r="I72" s="117"/>
    </row>
    <row r="73" spans="1:13" s="154" customFormat="1" ht="18" customHeight="1" x14ac:dyDescent="0.25">
      <c r="A73" s="125">
        <v>58</v>
      </c>
      <c r="B73" s="125" t="s">
        <v>103</v>
      </c>
      <c r="C73" s="126"/>
      <c r="D73" s="127">
        <f>SUM(D75:D76)</f>
        <v>1307</v>
      </c>
      <c r="E73" s="128"/>
      <c r="F73" s="127">
        <f>SUM(F75:F76)</f>
        <v>24426</v>
      </c>
      <c r="G73" s="115">
        <f>(D73-F73)</f>
        <v>-23119</v>
      </c>
      <c r="H73" s="116">
        <f>G73/F73</f>
        <v>-0.9464914435437648</v>
      </c>
      <c r="I73" s="117"/>
      <c r="K73" s="119"/>
      <c r="M73" s="120"/>
    </row>
    <row r="74" spans="1:13" s="154" customFormat="1" ht="18" hidden="1" customHeight="1" x14ac:dyDescent="0.25">
      <c r="A74" s="125"/>
      <c r="B74" s="125"/>
      <c r="C74" s="126"/>
      <c r="D74" s="123"/>
      <c r="E74" s="124"/>
      <c r="F74" s="123"/>
      <c r="G74" s="123"/>
      <c r="H74" s="123"/>
      <c r="I74" s="117"/>
    </row>
    <row r="75" spans="1:13" s="154" customFormat="1" ht="18" customHeight="1" x14ac:dyDescent="0.2">
      <c r="A75" s="131">
        <v>5802</v>
      </c>
      <c r="B75" s="131" t="s">
        <v>104</v>
      </c>
      <c r="C75" s="132"/>
      <c r="D75" s="115">
        <v>1305</v>
      </c>
      <c r="E75" s="128"/>
      <c r="F75" s="115">
        <v>5660</v>
      </c>
      <c r="G75" s="115">
        <f>(D75-F75)</f>
        <v>-4355</v>
      </c>
      <c r="H75" s="116">
        <f>G75/F75</f>
        <v>-0.76943462897526504</v>
      </c>
      <c r="I75" s="117"/>
    </row>
    <row r="76" spans="1:13" s="154" customFormat="1" ht="18" customHeight="1" x14ac:dyDescent="0.2">
      <c r="A76" s="131">
        <v>5890</v>
      </c>
      <c r="B76" s="131" t="s">
        <v>103</v>
      </c>
      <c r="C76" s="132"/>
      <c r="D76" s="138">
        <v>2</v>
      </c>
      <c r="E76" s="128"/>
      <c r="F76" s="138">
        <v>18766</v>
      </c>
      <c r="G76" s="115">
        <f>(D76-F76)</f>
        <v>-18764</v>
      </c>
      <c r="H76" s="116"/>
      <c r="I76" s="117"/>
    </row>
    <row r="77" spans="1:13" s="154" customFormat="1" ht="18" customHeight="1" x14ac:dyDescent="0.2">
      <c r="A77" s="131"/>
      <c r="B77" s="131"/>
      <c r="C77" s="132"/>
      <c r="D77" s="133"/>
      <c r="E77" s="124"/>
      <c r="F77" s="133"/>
      <c r="G77" s="133"/>
      <c r="H77" s="133"/>
      <c r="I77" s="117"/>
    </row>
    <row r="78" spans="1:13" s="157" customFormat="1" ht="23.25" customHeight="1" x14ac:dyDescent="0.25">
      <c r="A78" s="141"/>
      <c r="B78" s="141" t="s">
        <v>105</v>
      </c>
      <c r="C78" s="155"/>
      <c r="D78" s="156">
        <f>D65+D67-D73</f>
        <v>1796951</v>
      </c>
      <c r="E78" s="114"/>
      <c r="F78" s="156">
        <f>F65+F67-F73</f>
        <v>2872477</v>
      </c>
      <c r="G78" s="115">
        <f>(D78-F78)</f>
        <v>-1075526</v>
      </c>
      <c r="H78" s="116">
        <f>G78/F78</f>
        <v>-0.37442458198969042</v>
      </c>
      <c r="I78" s="117"/>
      <c r="K78" s="119"/>
      <c r="M78" s="158"/>
    </row>
    <row r="79" spans="1:13" s="162" customFormat="1" ht="18" customHeight="1" x14ac:dyDescent="0.2">
      <c r="A79" s="159"/>
      <c r="B79" s="159"/>
      <c r="C79" s="160"/>
      <c r="D79" s="161"/>
      <c r="E79" s="124"/>
      <c r="I79" s="163"/>
    </row>
    <row r="80" spans="1:13" s="162" customFormat="1" ht="18" customHeight="1" x14ac:dyDescent="0.2">
      <c r="A80" s="200"/>
      <c r="C80" s="201"/>
      <c r="D80" s="124"/>
      <c r="E80" s="124"/>
      <c r="I80" s="163"/>
    </row>
    <row r="81" spans="1:252" s="162" customFormat="1" ht="18" customHeight="1" x14ac:dyDescent="0.25">
      <c r="A81" s="164"/>
      <c r="B81" s="164"/>
      <c r="C81" s="165"/>
      <c r="D81" s="164"/>
      <c r="E81" s="164"/>
      <c r="I81" s="163"/>
    </row>
    <row r="82" spans="1:252" s="162" customFormat="1" ht="18" customHeight="1" x14ac:dyDescent="0.25">
      <c r="A82" s="164"/>
      <c r="B82" s="164"/>
      <c r="C82" s="165"/>
      <c r="D82" s="164"/>
      <c r="E82" s="164"/>
      <c r="I82" s="163"/>
    </row>
    <row r="83" spans="1:252" s="170" customFormat="1" ht="18" customHeight="1" x14ac:dyDescent="0.25">
      <c r="A83" s="217" t="s">
        <v>65</v>
      </c>
      <c r="B83" s="217"/>
      <c r="C83" s="166"/>
      <c r="D83" s="167"/>
      <c r="E83" s="218" t="s">
        <v>67</v>
      </c>
      <c r="F83" s="218"/>
      <c r="G83" s="218"/>
      <c r="H83" s="168"/>
      <c r="I83" s="169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  <c r="GY83" s="168"/>
      <c r="GZ83" s="168"/>
      <c r="HA83" s="168"/>
      <c r="HB83" s="168"/>
      <c r="HC83" s="168"/>
      <c r="HD83" s="168"/>
      <c r="HE83" s="168"/>
      <c r="HF83" s="168"/>
      <c r="HG83" s="168"/>
      <c r="HH83" s="168"/>
      <c r="HI83" s="168"/>
      <c r="HJ83" s="168"/>
      <c r="HK83" s="168"/>
      <c r="HL83" s="168"/>
      <c r="HM83" s="168"/>
      <c r="HN83" s="168"/>
      <c r="HO83" s="168"/>
      <c r="HP83" s="168"/>
      <c r="HQ83" s="168"/>
      <c r="HR83" s="168"/>
      <c r="HS83" s="168"/>
      <c r="HT83" s="168"/>
      <c r="HU83" s="168"/>
      <c r="HV83" s="168"/>
      <c r="HW83" s="168"/>
      <c r="HX83" s="168"/>
      <c r="HY83" s="168"/>
      <c r="HZ83" s="168"/>
      <c r="IA83" s="168"/>
      <c r="IB83" s="168"/>
      <c r="IC83" s="168"/>
      <c r="ID83" s="168"/>
      <c r="IE83" s="168"/>
      <c r="IF83" s="168"/>
      <c r="IG83" s="168"/>
      <c r="IH83" s="168"/>
      <c r="II83" s="168"/>
      <c r="IJ83" s="168"/>
      <c r="IK83" s="168"/>
      <c r="IL83" s="168"/>
      <c r="IM83" s="168"/>
      <c r="IN83" s="168"/>
      <c r="IO83" s="168"/>
      <c r="IP83" s="168"/>
      <c r="IQ83" s="168"/>
      <c r="IR83" s="168"/>
    </row>
    <row r="84" spans="1:252" s="170" customFormat="1" ht="18" customHeight="1" x14ac:dyDescent="0.2">
      <c r="A84" s="216" t="s">
        <v>68</v>
      </c>
      <c r="B84" s="216"/>
      <c r="C84" s="171"/>
      <c r="D84" s="172"/>
      <c r="E84" s="219" t="s">
        <v>70</v>
      </c>
      <c r="F84" s="219"/>
      <c r="G84" s="219"/>
      <c r="H84" s="168"/>
      <c r="I84" s="169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  <c r="GY84" s="168"/>
      <c r="GZ84" s="168"/>
      <c r="HA84" s="168"/>
      <c r="HB84" s="168"/>
      <c r="HC84" s="168"/>
      <c r="HD84" s="168"/>
      <c r="HE84" s="168"/>
      <c r="HF84" s="168"/>
      <c r="HG84" s="168"/>
      <c r="HH84" s="168"/>
      <c r="HI84" s="168"/>
      <c r="HJ84" s="168"/>
      <c r="HK84" s="168"/>
      <c r="HL84" s="168"/>
      <c r="HM84" s="168"/>
      <c r="HN84" s="168"/>
      <c r="HO84" s="168"/>
      <c r="HP84" s="168"/>
      <c r="HQ84" s="168"/>
      <c r="HR84" s="168"/>
      <c r="HS84" s="168"/>
      <c r="HT84" s="168"/>
      <c r="HU84" s="168"/>
      <c r="HV84" s="168"/>
      <c r="HW84" s="168"/>
      <c r="HX84" s="168"/>
      <c r="HY84" s="168"/>
      <c r="HZ84" s="168"/>
      <c r="IA84" s="168"/>
      <c r="IB84" s="168"/>
      <c r="IC84" s="168"/>
      <c r="ID84" s="168"/>
      <c r="IE84" s="168"/>
      <c r="IF84" s="168"/>
      <c r="IG84" s="168"/>
      <c r="IH84" s="168"/>
      <c r="II84" s="168"/>
      <c r="IJ84" s="168"/>
      <c r="IK84" s="168"/>
      <c r="IL84" s="168"/>
      <c r="IM84" s="168"/>
      <c r="IN84" s="168"/>
      <c r="IO84" s="168"/>
      <c r="IP84" s="168"/>
      <c r="IQ84" s="168"/>
      <c r="IR84" s="168"/>
    </row>
    <row r="85" spans="1:252" s="170" customFormat="1" ht="18" customHeight="1" x14ac:dyDescent="0.2">
      <c r="A85" s="216" t="s">
        <v>71</v>
      </c>
      <c r="B85" s="216"/>
      <c r="C85" s="173"/>
      <c r="D85" s="174"/>
      <c r="E85" s="172" t="s">
        <v>73</v>
      </c>
      <c r="F85" s="168"/>
      <c r="G85" s="168"/>
      <c r="H85" s="168"/>
      <c r="I85" s="169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8"/>
      <c r="DS85" s="168"/>
      <c r="DT85" s="168"/>
      <c r="DU85" s="168"/>
      <c r="DV85" s="168"/>
      <c r="DW85" s="168"/>
      <c r="DX85" s="168"/>
      <c r="DY85" s="168"/>
      <c r="DZ85" s="168"/>
      <c r="EA85" s="168"/>
      <c r="EB85" s="168"/>
      <c r="EC85" s="168"/>
      <c r="ED85" s="168"/>
      <c r="EE85" s="168"/>
      <c r="EF85" s="168"/>
      <c r="EG85" s="168"/>
      <c r="EH85" s="168"/>
      <c r="EI85" s="168"/>
      <c r="EJ85" s="168"/>
      <c r="EK85" s="168"/>
      <c r="EL85" s="168"/>
      <c r="EM85" s="168"/>
      <c r="EN85" s="168"/>
      <c r="EO85" s="168"/>
      <c r="EP85" s="168"/>
      <c r="EQ85" s="168"/>
      <c r="ER85" s="168"/>
      <c r="ES85" s="168"/>
      <c r="ET85" s="168"/>
      <c r="EU85" s="168"/>
      <c r="EV85" s="168"/>
      <c r="EW85" s="168"/>
      <c r="EX85" s="168"/>
      <c r="EY85" s="168"/>
      <c r="EZ85" s="168"/>
      <c r="FA85" s="168"/>
      <c r="FB85" s="168"/>
      <c r="FC85" s="168"/>
      <c r="FD85" s="168"/>
      <c r="FE85" s="168"/>
      <c r="FF85" s="168"/>
      <c r="FG85" s="168"/>
      <c r="FH85" s="168"/>
      <c r="FI85" s="168"/>
      <c r="FJ85" s="168"/>
      <c r="FK85" s="168"/>
      <c r="FL85" s="168"/>
      <c r="FM85" s="168"/>
      <c r="FN85" s="168"/>
      <c r="FO85" s="168"/>
      <c r="FP85" s="168"/>
      <c r="FQ85" s="168"/>
      <c r="FR85" s="168"/>
      <c r="FS85" s="168"/>
      <c r="FT85" s="168"/>
      <c r="FU85" s="168"/>
      <c r="FV85" s="168"/>
      <c r="FW85" s="168"/>
      <c r="FX85" s="168"/>
      <c r="FY85" s="168"/>
      <c r="FZ85" s="168"/>
      <c r="GA85" s="168"/>
      <c r="GB85" s="168"/>
      <c r="GC85" s="168"/>
      <c r="GD85" s="168"/>
      <c r="GE85" s="168"/>
      <c r="GF85" s="168"/>
      <c r="GG85" s="168"/>
      <c r="GH85" s="168"/>
      <c r="GI85" s="168"/>
      <c r="GJ85" s="168"/>
      <c r="GK85" s="168"/>
      <c r="GL85" s="168"/>
      <c r="GM85" s="168"/>
      <c r="GN85" s="168"/>
      <c r="GO85" s="168"/>
      <c r="GP85" s="168"/>
      <c r="GQ85" s="168"/>
      <c r="GR85" s="168"/>
      <c r="GS85" s="168"/>
      <c r="GT85" s="168"/>
      <c r="GU85" s="168"/>
      <c r="GV85" s="168"/>
      <c r="GW85" s="168"/>
      <c r="GX85" s="168"/>
      <c r="GY85" s="168"/>
      <c r="GZ85" s="168"/>
      <c r="HA85" s="168"/>
      <c r="HB85" s="168"/>
      <c r="HC85" s="168"/>
      <c r="HD85" s="168"/>
      <c r="HE85" s="168"/>
      <c r="HF85" s="168"/>
      <c r="HG85" s="168"/>
      <c r="HH85" s="168"/>
      <c r="HI85" s="168"/>
      <c r="HJ85" s="168"/>
      <c r="HK85" s="168"/>
      <c r="HL85" s="168"/>
      <c r="HM85" s="168"/>
      <c r="HN85" s="168"/>
      <c r="HO85" s="168"/>
      <c r="HP85" s="168"/>
      <c r="HQ85" s="168"/>
      <c r="HR85" s="168"/>
      <c r="HS85" s="168"/>
      <c r="HT85" s="168"/>
      <c r="HU85" s="168"/>
      <c r="HV85" s="168"/>
      <c r="HW85" s="168"/>
      <c r="HX85" s="168"/>
      <c r="HY85" s="168"/>
      <c r="HZ85" s="168"/>
      <c r="IA85" s="168"/>
      <c r="IB85" s="168"/>
      <c r="IC85" s="168"/>
      <c r="ID85" s="168"/>
      <c r="IE85" s="168"/>
      <c r="IF85" s="168"/>
      <c r="IG85" s="168"/>
      <c r="IH85" s="168"/>
      <c r="II85" s="168"/>
      <c r="IJ85" s="168"/>
      <c r="IK85" s="168"/>
      <c r="IL85" s="168"/>
      <c r="IM85" s="168"/>
      <c r="IN85" s="168"/>
      <c r="IO85" s="168"/>
      <c r="IP85" s="168"/>
      <c r="IQ85" s="168"/>
      <c r="IR85" s="168"/>
    </row>
    <row r="86" spans="1:252" s="170" customFormat="1" ht="18" customHeight="1" x14ac:dyDescent="0.25">
      <c r="A86" s="217" t="s">
        <v>66</v>
      </c>
      <c r="B86" s="217"/>
      <c r="C86" s="217"/>
      <c r="D86" s="217"/>
      <c r="E86" s="217"/>
      <c r="F86" s="217"/>
      <c r="G86" s="217"/>
      <c r="H86" s="217"/>
      <c r="I86" s="169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  <c r="GY86" s="168"/>
      <c r="GZ86" s="168"/>
      <c r="HA86" s="168"/>
      <c r="HB86" s="168"/>
      <c r="HC86" s="168"/>
      <c r="HD86" s="168"/>
      <c r="HE86" s="168"/>
      <c r="HF86" s="168"/>
      <c r="HG86" s="168"/>
      <c r="HH86" s="168"/>
      <c r="HI86" s="168"/>
      <c r="HJ86" s="168"/>
      <c r="HK86" s="168"/>
      <c r="HL86" s="168"/>
      <c r="HM86" s="168"/>
      <c r="HN86" s="168"/>
      <c r="HO86" s="168"/>
      <c r="HP86" s="168"/>
      <c r="HQ86" s="168"/>
      <c r="HR86" s="168"/>
      <c r="HS86" s="168"/>
      <c r="HT86" s="168"/>
      <c r="HU86" s="168"/>
      <c r="HV86" s="168"/>
      <c r="HW86" s="168"/>
      <c r="HX86" s="168"/>
      <c r="HY86" s="168"/>
      <c r="HZ86" s="168"/>
      <c r="IA86" s="168"/>
      <c r="IB86" s="168"/>
      <c r="IC86" s="168"/>
      <c r="ID86" s="168"/>
      <c r="IE86" s="168"/>
      <c r="IF86" s="168"/>
      <c r="IG86" s="168"/>
      <c r="IH86" s="168"/>
      <c r="II86" s="168"/>
      <c r="IJ86" s="168"/>
      <c r="IK86" s="168"/>
      <c r="IL86" s="168"/>
      <c r="IM86" s="168"/>
      <c r="IN86" s="168"/>
      <c r="IO86" s="168"/>
      <c r="IP86" s="168"/>
      <c r="IQ86" s="168"/>
      <c r="IR86" s="168"/>
    </row>
    <row r="87" spans="1:252" s="170" customFormat="1" ht="18" customHeight="1" x14ac:dyDescent="0.2">
      <c r="A87" s="216" t="s">
        <v>69</v>
      </c>
      <c r="B87" s="216"/>
      <c r="C87" s="216"/>
      <c r="D87" s="216"/>
      <c r="E87" s="216"/>
      <c r="F87" s="216"/>
      <c r="G87" s="216"/>
      <c r="H87" s="216"/>
      <c r="I87" s="169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  <c r="GY87" s="168"/>
      <c r="GZ87" s="168"/>
      <c r="HA87" s="168"/>
      <c r="HB87" s="168"/>
      <c r="HC87" s="168"/>
      <c r="HD87" s="168"/>
      <c r="HE87" s="168"/>
      <c r="HF87" s="168"/>
      <c r="HG87" s="168"/>
      <c r="HH87" s="168"/>
      <c r="HI87" s="168"/>
      <c r="HJ87" s="168"/>
      <c r="HK87" s="168"/>
      <c r="HL87" s="168"/>
      <c r="HM87" s="168"/>
      <c r="HN87" s="168"/>
      <c r="HO87" s="168"/>
      <c r="HP87" s="168"/>
      <c r="HQ87" s="168"/>
      <c r="HR87" s="168"/>
      <c r="HS87" s="168"/>
      <c r="HT87" s="168"/>
      <c r="HU87" s="168"/>
      <c r="HV87" s="168"/>
      <c r="HW87" s="168"/>
      <c r="HX87" s="168"/>
      <c r="HY87" s="168"/>
      <c r="HZ87" s="168"/>
      <c r="IA87" s="168"/>
      <c r="IB87" s="168"/>
      <c r="IC87" s="168"/>
      <c r="ID87" s="168"/>
      <c r="IE87" s="168"/>
      <c r="IF87" s="168"/>
      <c r="IG87" s="168"/>
      <c r="IH87" s="168"/>
      <c r="II87" s="168"/>
      <c r="IJ87" s="168"/>
      <c r="IK87" s="168"/>
      <c r="IL87" s="168"/>
      <c r="IM87" s="168"/>
      <c r="IN87" s="168"/>
      <c r="IO87" s="168"/>
      <c r="IP87" s="168"/>
      <c r="IQ87" s="168"/>
      <c r="IR87" s="168"/>
    </row>
    <row r="88" spans="1:252" s="170" customFormat="1" ht="18" customHeight="1" x14ac:dyDescent="0.2">
      <c r="A88" s="216" t="s">
        <v>106</v>
      </c>
      <c r="B88" s="216"/>
      <c r="C88" s="216"/>
      <c r="D88" s="216"/>
      <c r="E88" s="216"/>
      <c r="F88" s="216"/>
      <c r="G88" s="216"/>
      <c r="H88" s="216"/>
      <c r="I88" s="169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  <c r="GY88" s="168"/>
      <c r="GZ88" s="168"/>
      <c r="HA88" s="168"/>
      <c r="HB88" s="168"/>
      <c r="HC88" s="168"/>
      <c r="HD88" s="168"/>
      <c r="HE88" s="168"/>
      <c r="HF88" s="168"/>
      <c r="HG88" s="168"/>
      <c r="HH88" s="168"/>
      <c r="HI88" s="168"/>
      <c r="HJ88" s="168"/>
      <c r="HK88" s="168"/>
      <c r="HL88" s="168"/>
      <c r="HM88" s="168"/>
      <c r="HN88" s="168"/>
      <c r="HO88" s="168"/>
      <c r="HP88" s="168"/>
      <c r="HQ88" s="168"/>
      <c r="HR88" s="168"/>
      <c r="HS88" s="168"/>
      <c r="HT88" s="168"/>
      <c r="HU88" s="168"/>
      <c r="HV88" s="168"/>
      <c r="HW88" s="168"/>
      <c r="HX88" s="168"/>
      <c r="HY88" s="168"/>
      <c r="HZ88" s="168"/>
      <c r="IA88" s="168"/>
      <c r="IB88" s="168"/>
      <c r="IC88" s="168"/>
      <c r="ID88" s="168"/>
      <c r="IE88" s="168"/>
      <c r="IF88" s="168"/>
      <c r="IG88" s="168"/>
      <c r="IH88" s="168"/>
      <c r="II88" s="168"/>
      <c r="IJ88" s="168"/>
      <c r="IK88" s="168"/>
      <c r="IL88" s="168"/>
      <c r="IM88" s="168"/>
      <c r="IN88" s="168"/>
      <c r="IO88" s="168"/>
      <c r="IP88" s="168"/>
      <c r="IQ88" s="168"/>
      <c r="IR88" s="168"/>
    </row>
    <row r="89" spans="1:252" s="129" customFormat="1" ht="18" customHeight="1" x14ac:dyDescent="0.2">
      <c r="A89" s="175"/>
      <c r="B89" s="175"/>
      <c r="C89" s="176"/>
      <c r="D89" s="175"/>
      <c r="E89" s="175"/>
      <c r="I89" s="177"/>
    </row>
    <row r="90" spans="1:252" s="129" customFormat="1" ht="18" customHeight="1" x14ac:dyDescent="0.2">
      <c r="A90" s="162"/>
      <c r="B90" s="162"/>
      <c r="C90" s="178"/>
      <c r="D90" s="162"/>
      <c r="E90" s="124"/>
      <c r="I90" s="177"/>
    </row>
    <row r="91" spans="1:252" s="129" customFormat="1" ht="18" customHeight="1" x14ac:dyDescent="0.2">
      <c r="A91" s="162"/>
      <c r="B91" s="162"/>
      <c r="C91" s="178"/>
      <c r="D91" s="162"/>
      <c r="E91" s="124"/>
      <c r="I91" s="177"/>
    </row>
    <row r="92" spans="1:252" s="129" customFormat="1" ht="18" customHeight="1" x14ac:dyDescent="0.2">
      <c r="A92" s="162"/>
      <c r="B92" s="162"/>
      <c r="C92" s="178"/>
      <c r="D92" s="162"/>
      <c r="E92" s="124"/>
      <c r="I92" s="177"/>
    </row>
    <row r="93" spans="1:252" s="129" customFormat="1" ht="18" customHeight="1" x14ac:dyDescent="0.2">
      <c r="A93" s="162"/>
      <c r="B93" s="162"/>
      <c r="C93" s="178"/>
      <c r="D93" s="162"/>
      <c r="E93" s="124"/>
      <c r="I93" s="177"/>
    </row>
    <row r="94" spans="1:252" s="129" customFormat="1" ht="18" customHeight="1" x14ac:dyDescent="0.2">
      <c r="A94" s="162"/>
      <c r="B94" s="162"/>
      <c r="C94" s="178"/>
      <c r="D94" s="162"/>
      <c r="E94" s="124"/>
      <c r="I94" s="177"/>
    </row>
    <row r="95" spans="1:252" s="129" customFormat="1" ht="18" customHeight="1" x14ac:dyDescent="0.2">
      <c r="A95" s="162"/>
      <c r="B95" s="162"/>
      <c r="C95" s="178"/>
      <c r="D95" s="162"/>
      <c r="E95" s="124"/>
      <c r="I95" s="177"/>
    </row>
    <row r="96" spans="1:252" s="129" customFormat="1" ht="18" customHeight="1" x14ac:dyDescent="0.2">
      <c r="A96" s="162"/>
      <c r="B96" s="162"/>
      <c r="C96" s="178"/>
      <c r="D96" s="162"/>
      <c r="E96" s="124"/>
      <c r="I96" s="177"/>
    </row>
    <row r="97" spans="1:9" s="129" customFormat="1" ht="18" customHeight="1" x14ac:dyDescent="0.2">
      <c r="A97" s="162"/>
      <c r="B97" s="162"/>
      <c r="C97" s="178"/>
      <c r="D97" s="162"/>
      <c r="E97" s="124"/>
      <c r="I97" s="177"/>
    </row>
    <row r="98" spans="1:9" s="129" customFormat="1" ht="18" customHeight="1" x14ac:dyDescent="0.2">
      <c r="A98" s="162"/>
      <c r="B98" s="162"/>
      <c r="C98" s="178"/>
      <c r="D98" s="162"/>
      <c r="E98" s="124"/>
      <c r="I98" s="177"/>
    </row>
    <row r="99" spans="1:9" s="129" customFormat="1" ht="18" customHeight="1" x14ac:dyDescent="0.2">
      <c r="A99" s="162"/>
      <c r="B99" s="162"/>
      <c r="C99" s="178"/>
      <c r="D99" s="162"/>
      <c r="E99" s="124"/>
      <c r="I99" s="177"/>
    </row>
    <row r="100" spans="1:9" s="129" customFormat="1" ht="18" customHeight="1" x14ac:dyDescent="0.2">
      <c r="A100" s="162"/>
      <c r="B100" s="162"/>
      <c r="C100" s="178"/>
      <c r="D100" s="162"/>
      <c r="E100" s="124"/>
      <c r="I100" s="177"/>
    </row>
    <row r="101" spans="1:9" s="129" customFormat="1" ht="18" customHeight="1" x14ac:dyDescent="0.2">
      <c r="A101" s="162"/>
      <c r="B101" s="162"/>
      <c r="C101" s="178"/>
      <c r="D101" s="162"/>
      <c r="E101" s="124"/>
      <c r="I101" s="177"/>
    </row>
    <row r="102" spans="1:9" s="129" customFormat="1" ht="18" customHeight="1" x14ac:dyDescent="0.2">
      <c r="A102" s="162"/>
      <c r="B102" s="162"/>
      <c r="C102" s="178"/>
      <c r="D102" s="162"/>
      <c r="E102" s="124"/>
      <c r="I102" s="177"/>
    </row>
    <row r="103" spans="1:9" s="129" customFormat="1" ht="18" customHeight="1" x14ac:dyDescent="0.2">
      <c r="A103" s="162"/>
      <c r="B103" s="162"/>
      <c r="C103" s="178"/>
      <c r="D103" s="162"/>
      <c r="E103" s="124"/>
      <c r="I103" s="177"/>
    </row>
    <row r="104" spans="1:9" s="129" customFormat="1" ht="18" customHeight="1" x14ac:dyDescent="0.2">
      <c r="A104" s="162"/>
      <c r="B104" s="162"/>
      <c r="C104" s="178"/>
      <c r="D104" s="162"/>
      <c r="E104" s="124"/>
      <c r="I104" s="177"/>
    </row>
    <row r="105" spans="1:9" s="129" customFormat="1" ht="18" customHeight="1" x14ac:dyDescent="0.2">
      <c r="A105" s="162"/>
      <c r="B105" s="162"/>
      <c r="C105" s="178"/>
      <c r="D105" s="162"/>
      <c r="E105" s="124"/>
      <c r="I105" s="177"/>
    </row>
    <row r="106" spans="1:9" s="129" customFormat="1" ht="18" customHeight="1" x14ac:dyDescent="0.2">
      <c r="A106" s="162"/>
      <c r="B106" s="162"/>
      <c r="C106" s="178"/>
      <c r="D106" s="162"/>
      <c r="E106" s="124"/>
      <c r="I106" s="177"/>
    </row>
    <row r="107" spans="1:9" s="129" customFormat="1" ht="18" customHeight="1" x14ac:dyDescent="0.2">
      <c r="A107" s="162"/>
      <c r="B107" s="162"/>
      <c r="C107" s="178"/>
      <c r="D107" s="162"/>
      <c r="E107" s="124"/>
      <c r="I107" s="177"/>
    </row>
    <row r="108" spans="1:9" s="129" customFormat="1" ht="18" customHeight="1" x14ac:dyDescent="0.2">
      <c r="A108" s="162"/>
      <c r="B108" s="162"/>
      <c r="C108" s="178"/>
      <c r="D108" s="162"/>
      <c r="E108" s="124"/>
      <c r="I108" s="177"/>
    </row>
    <row r="109" spans="1:9" s="129" customFormat="1" ht="18" customHeight="1" x14ac:dyDescent="0.2">
      <c r="A109" s="162"/>
      <c r="B109" s="162"/>
      <c r="C109" s="178"/>
      <c r="D109" s="162"/>
      <c r="E109" s="124"/>
      <c r="I109" s="177"/>
    </row>
    <row r="110" spans="1:9" s="129" customFormat="1" ht="18" customHeight="1" x14ac:dyDescent="0.2">
      <c r="A110" s="162"/>
      <c r="B110" s="162"/>
      <c r="C110" s="178"/>
      <c r="D110" s="162"/>
      <c r="E110" s="124"/>
      <c r="I110" s="177"/>
    </row>
    <row r="111" spans="1:9" s="129" customFormat="1" ht="18" customHeight="1" x14ac:dyDescent="0.2">
      <c r="A111" s="162"/>
      <c r="B111" s="162"/>
      <c r="C111" s="178"/>
      <c r="D111" s="162"/>
      <c r="E111" s="124"/>
      <c r="I111" s="177"/>
    </row>
    <row r="112" spans="1:9" s="129" customFormat="1" ht="18" customHeight="1" x14ac:dyDescent="0.2">
      <c r="A112" s="162"/>
      <c r="B112" s="162"/>
      <c r="C112" s="178"/>
      <c r="D112" s="162"/>
      <c r="E112" s="124"/>
      <c r="I112" s="177"/>
    </row>
    <row r="113" spans="1:9" s="129" customFormat="1" ht="18" customHeight="1" x14ac:dyDescent="0.25">
      <c r="A113" s="179"/>
      <c r="B113" s="180"/>
      <c r="C113" s="181"/>
      <c r="D113" s="182"/>
      <c r="E113" s="182"/>
      <c r="I113" s="177"/>
    </row>
    <row r="114" spans="1:9" s="129" customFormat="1" ht="18" customHeight="1" x14ac:dyDescent="0.25">
      <c r="A114" s="179"/>
      <c r="B114" s="180"/>
      <c r="C114" s="181"/>
      <c r="D114" s="182"/>
      <c r="E114" s="182"/>
      <c r="I114" s="177"/>
    </row>
    <row r="115" spans="1:9" s="129" customFormat="1" ht="18" customHeight="1" x14ac:dyDescent="0.25">
      <c r="A115" s="179"/>
      <c r="B115" s="180"/>
      <c r="C115" s="181"/>
      <c r="D115" s="182"/>
      <c r="E115" s="182"/>
      <c r="I115" s="177"/>
    </row>
    <row r="116" spans="1:9" s="129" customFormat="1" ht="18" customHeight="1" x14ac:dyDescent="0.25">
      <c r="A116" s="179"/>
      <c r="B116" s="180"/>
      <c r="C116" s="181"/>
      <c r="D116" s="182"/>
      <c r="E116" s="182"/>
      <c r="I116" s="177"/>
    </row>
    <row r="117" spans="1:9" s="129" customFormat="1" ht="18" customHeight="1" x14ac:dyDescent="0.25">
      <c r="A117" s="179"/>
      <c r="B117" s="180"/>
      <c r="C117" s="181"/>
      <c r="D117" s="182"/>
      <c r="E117" s="182"/>
      <c r="I117" s="177"/>
    </row>
    <row r="118" spans="1:9" s="129" customFormat="1" ht="18" customHeight="1" x14ac:dyDescent="0.25">
      <c r="A118" s="179"/>
      <c r="B118" s="180"/>
      <c r="C118" s="181"/>
      <c r="D118" s="182"/>
      <c r="E118" s="182"/>
      <c r="I118" s="177"/>
    </row>
    <row r="119" spans="1:9" s="129" customFormat="1" ht="18" customHeight="1" x14ac:dyDescent="0.2">
      <c r="A119" s="183"/>
      <c r="B119" s="183"/>
      <c r="C119" s="184"/>
      <c r="D119" s="182"/>
      <c r="E119" s="182"/>
      <c r="I119" s="177"/>
    </row>
    <row r="120" spans="1:9" s="129" customFormat="1" ht="18" customHeight="1" x14ac:dyDescent="0.25">
      <c r="A120" s="183"/>
      <c r="B120" s="185"/>
      <c r="C120" s="186"/>
      <c r="D120" s="182"/>
      <c r="E120" s="182"/>
      <c r="I120" s="177"/>
    </row>
    <row r="121" spans="1:9" s="129" customFormat="1" ht="18" customHeight="1" x14ac:dyDescent="0.25">
      <c r="A121" s="183"/>
      <c r="B121" s="185"/>
      <c r="C121" s="186"/>
      <c r="D121" s="182"/>
      <c r="E121" s="182"/>
      <c r="I121" s="177"/>
    </row>
    <row r="122" spans="1:9" s="129" customFormat="1" ht="18" customHeight="1" x14ac:dyDescent="0.25">
      <c r="A122" s="183"/>
      <c r="B122" s="185"/>
      <c r="C122" s="186"/>
      <c r="D122" s="182"/>
      <c r="E122" s="182"/>
      <c r="I122" s="177"/>
    </row>
    <row r="123" spans="1:9" s="129" customFormat="1" ht="18" customHeight="1" x14ac:dyDescent="0.25">
      <c r="A123" s="183"/>
      <c r="B123" s="185"/>
      <c r="C123" s="186"/>
      <c r="D123" s="182"/>
      <c r="E123" s="182"/>
      <c r="I123" s="177"/>
    </row>
    <row r="124" spans="1:9" s="191" customFormat="1" ht="18" customHeight="1" x14ac:dyDescent="0.2">
      <c r="A124" s="187"/>
      <c r="B124" s="188"/>
      <c r="C124" s="189"/>
      <c r="D124" s="190"/>
      <c r="E124" s="190"/>
      <c r="I124" s="192"/>
    </row>
    <row r="125" spans="1:9" s="191" customFormat="1" ht="18" customHeight="1" x14ac:dyDescent="0.2">
      <c r="A125" s="187"/>
      <c r="B125" s="188"/>
      <c r="C125" s="189"/>
      <c r="D125" s="190"/>
      <c r="E125" s="190"/>
      <c r="I125" s="192"/>
    </row>
    <row r="126" spans="1:9" s="191" customFormat="1" ht="18" customHeight="1" x14ac:dyDescent="0.2">
      <c r="A126" s="187"/>
      <c r="B126" s="188"/>
      <c r="C126" s="189"/>
      <c r="D126" s="190"/>
      <c r="E126" s="190"/>
      <c r="I126" s="192"/>
    </row>
    <row r="127" spans="1:9" s="191" customFormat="1" ht="18" customHeight="1" x14ac:dyDescent="0.2">
      <c r="A127" s="187"/>
      <c r="B127" s="188"/>
      <c r="C127" s="189"/>
      <c r="D127" s="190"/>
      <c r="E127" s="190"/>
      <c r="I127" s="192"/>
    </row>
    <row r="128" spans="1:9" s="191" customFormat="1" ht="18" customHeight="1" x14ac:dyDescent="0.2">
      <c r="A128" s="187"/>
      <c r="B128" s="188"/>
      <c r="C128" s="189"/>
      <c r="D128" s="190"/>
      <c r="E128" s="190"/>
      <c r="I128" s="192"/>
    </row>
    <row r="129" spans="1:9" s="191" customFormat="1" ht="18" customHeight="1" x14ac:dyDescent="0.2">
      <c r="A129" s="187"/>
      <c r="B129" s="188"/>
      <c r="C129" s="189"/>
      <c r="D129" s="190"/>
      <c r="E129" s="190"/>
      <c r="I129" s="192"/>
    </row>
    <row r="130" spans="1:9" s="191" customFormat="1" ht="18" customHeight="1" x14ac:dyDescent="0.2">
      <c r="A130" s="187"/>
      <c r="B130" s="188"/>
      <c r="C130" s="189"/>
      <c r="D130" s="190"/>
      <c r="E130" s="190"/>
      <c r="I130" s="192"/>
    </row>
    <row r="131" spans="1:9" s="191" customFormat="1" ht="18" customHeight="1" x14ac:dyDescent="0.2">
      <c r="A131" s="187"/>
      <c r="B131" s="188"/>
      <c r="C131" s="189"/>
      <c r="D131" s="190"/>
      <c r="E131" s="190"/>
      <c r="I131" s="192"/>
    </row>
    <row r="132" spans="1:9" s="191" customFormat="1" ht="18" customHeight="1" x14ac:dyDescent="0.2">
      <c r="A132" s="187"/>
      <c r="B132" s="188"/>
      <c r="C132" s="189"/>
      <c r="D132" s="190"/>
      <c r="E132" s="190"/>
      <c r="I132" s="192"/>
    </row>
    <row r="133" spans="1:9" s="191" customFormat="1" ht="18" customHeight="1" x14ac:dyDescent="0.2">
      <c r="A133" s="187"/>
      <c r="B133" s="188"/>
      <c r="C133" s="189"/>
      <c r="D133" s="190"/>
      <c r="E133" s="190"/>
      <c r="I133" s="192"/>
    </row>
    <row r="134" spans="1:9" s="191" customFormat="1" ht="18" customHeight="1" x14ac:dyDescent="0.2">
      <c r="A134" s="187"/>
      <c r="B134" s="188"/>
      <c r="C134" s="189"/>
      <c r="D134" s="190"/>
      <c r="E134" s="190"/>
      <c r="I134" s="192"/>
    </row>
    <row r="135" spans="1:9" s="191" customFormat="1" ht="18" customHeight="1" x14ac:dyDescent="0.2">
      <c r="A135" s="187"/>
      <c r="B135" s="188"/>
      <c r="C135" s="189"/>
      <c r="D135" s="190"/>
      <c r="E135" s="190"/>
      <c r="I135" s="192"/>
    </row>
    <row r="136" spans="1:9" s="191" customFormat="1" ht="18" customHeight="1" x14ac:dyDescent="0.2">
      <c r="A136" s="187"/>
      <c r="B136" s="188"/>
      <c r="C136" s="189"/>
      <c r="D136" s="190"/>
      <c r="E136" s="190"/>
      <c r="I136" s="192"/>
    </row>
    <row r="137" spans="1:9" s="191" customFormat="1" ht="18" customHeight="1" x14ac:dyDescent="0.2">
      <c r="A137" s="187"/>
      <c r="B137" s="188"/>
      <c r="C137" s="189"/>
      <c r="D137" s="190"/>
      <c r="E137" s="190"/>
      <c r="I137" s="192"/>
    </row>
    <row r="138" spans="1:9" s="191" customFormat="1" ht="18" customHeight="1" x14ac:dyDescent="0.2">
      <c r="A138" s="187"/>
      <c r="B138" s="188"/>
      <c r="C138" s="189"/>
      <c r="D138" s="190"/>
      <c r="E138" s="190"/>
      <c r="I138" s="192"/>
    </row>
    <row r="139" spans="1:9" s="191" customFormat="1" ht="18" customHeight="1" x14ac:dyDescent="0.2">
      <c r="A139" s="187"/>
      <c r="B139" s="188"/>
      <c r="C139" s="189"/>
      <c r="D139" s="190"/>
      <c r="E139" s="190"/>
      <c r="I139" s="192"/>
    </row>
    <row r="140" spans="1:9" s="191" customFormat="1" ht="18" customHeight="1" x14ac:dyDescent="0.2">
      <c r="A140" s="187"/>
      <c r="B140" s="188"/>
      <c r="C140" s="189"/>
      <c r="D140" s="190"/>
      <c r="E140" s="190"/>
      <c r="I140" s="192"/>
    </row>
    <row r="141" spans="1:9" s="191" customFormat="1" ht="18" customHeight="1" x14ac:dyDescent="0.2">
      <c r="A141" s="187"/>
      <c r="B141" s="188"/>
      <c r="C141" s="189"/>
      <c r="D141" s="190"/>
      <c r="E141" s="190"/>
      <c r="I141" s="192"/>
    </row>
    <row r="142" spans="1:9" s="191" customFormat="1" ht="18" customHeight="1" x14ac:dyDescent="0.2">
      <c r="A142" s="187"/>
      <c r="B142" s="188"/>
      <c r="C142" s="189"/>
      <c r="D142" s="190"/>
      <c r="E142" s="190"/>
      <c r="I142" s="192"/>
    </row>
    <row r="143" spans="1:9" s="191" customFormat="1" ht="18" customHeight="1" x14ac:dyDescent="0.2">
      <c r="A143" s="187"/>
      <c r="B143" s="188"/>
      <c r="C143" s="189"/>
      <c r="D143" s="190"/>
      <c r="E143" s="190"/>
      <c r="I143" s="192"/>
    </row>
    <row r="144" spans="1:9" s="191" customFormat="1" ht="18" customHeight="1" x14ac:dyDescent="0.2">
      <c r="A144" s="187"/>
      <c r="B144" s="188"/>
      <c r="C144" s="189"/>
      <c r="D144" s="190"/>
      <c r="E144" s="190"/>
      <c r="I144" s="192"/>
    </row>
    <row r="145" spans="1:9" s="191" customFormat="1" ht="18" customHeight="1" x14ac:dyDescent="0.2">
      <c r="A145" s="187"/>
      <c r="B145" s="188"/>
      <c r="C145" s="189"/>
      <c r="D145" s="190"/>
      <c r="E145" s="190"/>
      <c r="I145" s="192"/>
    </row>
    <row r="146" spans="1:9" s="191" customFormat="1" ht="18" customHeight="1" x14ac:dyDescent="0.2">
      <c r="A146" s="187"/>
      <c r="B146" s="188"/>
      <c r="C146" s="189"/>
      <c r="D146" s="190"/>
      <c r="E146" s="190"/>
      <c r="I146" s="192"/>
    </row>
    <row r="147" spans="1:9" s="191" customFormat="1" ht="18" customHeight="1" x14ac:dyDescent="0.2">
      <c r="A147" s="187"/>
      <c r="B147" s="188"/>
      <c r="C147" s="189"/>
      <c r="D147" s="190"/>
      <c r="E147" s="190"/>
      <c r="I147" s="192"/>
    </row>
    <row r="148" spans="1:9" s="191" customFormat="1" ht="18" customHeight="1" x14ac:dyDescent="0.2">
      <c r="A148" s="187"/>
      <c r="B148" s="188"/>
      <c r="C148" s="189"/>
      <c r="D148" s="190"/>
      <c r="E148" s="190"/>
      <c r="I148" s="192"/>
    </row>
    <row r="149" spans="1:9" s="191" customFormat="1" ht="18" customHeight="1" x14ac:dyDescent="0.2">
      <c r="A149" s="187"/>
      <c r="B149" s="188"/>
      <c r="C149" s="189"/>
      <c r="D149" s="190"/>
      <c r="E149" s="190"/>
      <c r="I149" s="192"/>
    </row>
    <row r="150" spans="1:9" s="191" customFormat="1" ht="18" customHeight="1" x14ac:dyDescent="0.2">
      <c r="A150" s="187"/>
      <c r="B150" s="188"/>
      <c r="C150" s="189"/>
      <c r="D150" s="190"/>
      <c r="E150" s="190"/>
      <c r="I150" s="192"/>
    </row>
    <row r="151" spans="1:9" s="191" customFormat="1" ht="18" customHeight="1" x14ac:dyDescent="0.2">
      <c r="A151" s="187"/>
      <c r="B151" s="188"/>
      <c r="C151" s="189"/>
      <c r="D151" s="190"/>
      <c r="E151" s="190"/>
      <c r="I151" s="192"/>
    </row>
    <row r="152" spans="1:9" s="191" customFormat="1" ht="18" customHeight="1" x14ac:dyDescent="0.2">
      <c r="A152" s="187"/>
      <c r="B152" s="188"/>
      <c r="C152" s="189"/>
      <c r="D152" s="190"/>
      <c r="E152" s="190"/>
      <c r="I152" s="192"/>
    </row>
    <row r="153" spans="1:9" s="191" customFormat="1" ht="18" customHeight="1" x14ac:dyDescent="0.2">
      <c r="A153" s="187"/>
      <c r="B153" s="188"/>
      <c r="C153" s="189"/>
      <c r="D153" s="190"/>
      <c r="E153" s="190"/>
      <c r="I153" s="192"/>
    </row>
    <row r="154" spans="1:9" s="191" customFormat="1" ht="18" customHeight="1" x14ac:dyDescent="0.2">
      <c r="A154" s="187"/>
      <c r="B154" s="188"/>
      <c r="C154" s="189"/>
      <c r="D154" s="190"/>
      <c r="E154" s="190"/>
      <c r="I154" s="192"/>
    </row>
    <row r="155" spans="1:9" s="191" customFormat="1" ht="18" customHeight="1" x14ac:dyDescent="0.2">
      <c r="A155" s="187"/>
      <c r="B155" s="188"/>
      <c r="C155" s="189"/>
      <c r="D155" s="190"/>
      <c r="E155" s="190"/>
      <c r="I155" s="192"/>
    </row>
    <row r="156" spans="1:9" s="191" customFormat="1" ht="18" customHeight="1" x14ac:dyDescent="0.2">
      <c r="A156" s="187"/>
      <c r="B156" s="188"/>
      <c r="C156" s="189"/>
      <c r="D156" s="190"/>
      <c r="E156" s="190"/>
      <c r="I156" s="192"/>
    </row>
    <row r="157" spans="1:9" s="191" customFormat="1" ht="18" customHeight="1" x14ac:dyDescent="0.2">
      <c r="A157" s="187"/>
      <c r="B157" s="188"/>
      <c r="C157" s="189"/>
      <c r="D157" s="190"/>
      <c r="E157" s="190"/>
      <c r="I157" s="192"/>
    </row>
    <row r="158" spans="1:9" s="191" customFormat="1" ht="18" customHeight="1" x14ac:dyDescent="0.2">
      <c r="A158" s="187"/>
      <c r="B158" s="188"/>
      <c r="C158" s="189"/>
      <c r="D158" s="190"/>
      <c r="E158" s="190"/>
      <c r="I158" s="192"/>
    </row>
    <row r="159" spans="1:9" s="191" customFormat="1" ht="18" customHeight="1" x14ac:dyDescent="0.2">
      <c r="A159" s="187"/>
      <c r="B159" s="188"/>
      <c r="C159" s="189"/>
      <c r="D159" s="190"/>
      <c r="E159" s="190"/>
      <c r="I159" s="192"/>
    </row>
    <row r="160" spans="1:9" s="191" customFormat="1" ht="18" customHeight="1" x14ac:dyDescent="0.2">
      <c r="A160" s="187"/>
      <c r="B160" s="188"/>
      <c r="C160" s="189"/>
      <c r="D160" s="190"/>
      <c r="E160" s="190"/>
      <c r="I160" s="192"/>
    </row>
    <row r="161" spans="1:9" s="191" customFormat="1" ht="18" customHeight="1" x14ac:dyDescent="0.2">
      <c r="A161" s="187"/>
      <c r="B161" s="188"/>
      <c r="C161" s="189"/>
      <c r="D161" s="190"/>
      <c r="E161" s="190"/>
      <c r="I161" s="192"/>
    </row>
    <row r="162" spans="1:9" s="191" customFormat="1" ht="18" customHeight="1" x14ac:dyDescent="0.2">
      <c r="A162" s="187"/>
      <c r="B162" s="188"/>
      <c r="C162" s="189"/>
      <c r="D162" s="190"/>
      <c r="E162" s="190"/>
      <c r="I162" s="192"/>
    </row>
    <row r="163" spans="1:9" s="191" customFormat="1" ht="18" customHeight="1" x14ac:dyDescent="0.2">
      <c r="A163" s="187"/>
      <c r="B163" s="188"/>
      <c r="C163" s="189"/>
      <c r="D163" s="190"/>
      <c r="E163" s="190"/>
      <c r="I163" s="192"/>
    </row>
    <row r="164" spans="1:9" s="191" customFormat="1" ht="18" customHeight="1" x14ac:dyDescent="0.2">
      <c r="A164" s="187"/>
      <c r="B164" s="188"/>
      <c r="C164" s="189"/>
      <c r="D164" s="190"/>
      <c r="E164" s="190"/>
      <c r="I164" s="192"/>
    </row>
    <row r="165" spans="1:9" s="191" customFormat="1" ht="18" customHeight="1" x14ac:dyDescent="0.2">
      <c r="A165" s="187"/>
      <c r="B165" s="188"/>
      <c r="C165" s="189"/>
      <c r="D165" s="190"/>
      <c r="E165" s="190"/>
      <c r="I165" s="192"/>
    </row>
    <row r="166" spans="1:9" s="191" customFormat="1" ht="18" customHeight="1" x14ac:dyDescent="0.2">
      <c r="A166" s="187"/>
      <c r="B166" s="188"/>
      <c r="C166" s="189"/>
      <c r="D166" s="190"/>
      <c r="E166" s="190"/>
      <c r="I166" s="192"/>
    </row>
    <row r="167" spans="1:9" s="191" customFormat="1" ht="18" customHeight="1" x14ac:dyDescent="0.2">
      <c r="A167" s="187"/>
      <c r="B167" s="188"/>
      <c r="C167" s="189"/>
      <c r="D167" s="190"/>
      <c r="E167" s="190"/>
      <c r="I167" s="192"/>
    </row>
    <row r="168" spans="1:9" s="191" customFormat="1" ht="18" customHeight="1" x14ac:dyDescent="0.2">
      <c r="A168" s="187"/>
      <c r="B168" s="188"/>
      <c r="C168" s="189"/>
      <c r="D168" s="190"/>
      <c r="E168" s="190"/>
      <c r="I168" s="192"/>
    </row>
    <row r="169" spans="1:9" s="191" customFormat="1" ht="18" customHeight="1" x14ac:dyDescent="0.2">
      <c r="A169" s="187"/>
      <c r="B169" s="188"/>
      <c r="C169" s="189"/>
      <c r="D169" s="190"/>
      <c r="E169" s="190"/>
      <c r="I169" s="192"/>
    </row>
    <row r="170" spans="1:9" s="191" customFormat="1" ht="18" customHeight="1" x14ac:dyDescent="0.2">
      <c r="A170" s="187"/>
      <c r="B170" s="188"/>
      <c r="C170" s="189"/>
      <c r="D170" s="190"/>
      <c r="E170" s="190"/>
      <c r="I170" s="192"/>
    </row>
    <row r="171" spans="1:9" s="191" customFormat="1" ht="18" customHeight="1" x14ac:dyDescent="0.2">
      <c r="A171" s="187"/>
      <c r="B171" s="188"/>
      <c r="C171" s="189"/>
      <c r="D171" s="190"/>
      <c r="E171" s="190"/>
      <c r="I171" s="192"/>
    </row>
    <row r="172" spans="1:9" s="191" customFormat="1" ht="18" customHeight="1" x14ac:dyDescent="0.2">
      <c r="A172" s="187"/>
      <c r="B172" s="188"/>
      <c r="C172" s="189"/>
      <c r="D172" s="190"/>
      <c r="E172" s="190"/>
      <c r="I172" s="192"/>
    </row>
    <row r="173" spans="1:9" s="191" customFormat="1" ht="18" customHeight="1" x14ac:dyDescent="0.2">
      <c r="A173" s="187"/>
      <c r="B173" s="188"/>
      <c r="C173" s="189"/>
      <c r="D173" s="190"/>
      <c r="E173" s="190"/>
      <c r="I173" s="192"/>
    </row>
    <row r="174" spans="1:9" ht="18" customHeight="1" x14ac:dyDescent="0.2">
      <c r="A174" s="187"/>
      <c r="B174" s="188"/>
      <c r="C174" s="189"/>
      <c r="D174" s="190"/>
      <c r="E174" s="190"/>
    </row>
    <row r="175" spans="1:9" ht="18" customHeight="1" x14ac:dyDescent="0.2">
      <c r="A175" s="187"/>
      <c r="B175" s="188"/>
      <c r="C175" s="189"/>
      <c r="D175" s="190"/>
      <c r="E175" s="190"/>
    </row>
    <row r="176" spans="1:9" ht="18" customHeight="1" x14ac:dyDescent="0.2">
      <c r="A176" s="187"/>
      <c r="B176" s="188"/>
      <c r="C176" s="189"/>
      <c r="D176" s="190"/>
      <c r="E176" s="190"/>
    </row>
    <row r="177" spans="1:5" ht="18" customHeight="1" x14ac:dyDescent="0.2">
      <c r="A177" s="187"/>
      <c r="B177" s="188"/>
      <c r="C177" s="189"/>
      <c r="D177" s="190"/>
      <c r="E177" s="190"/>
    </row>
    <row r="178" spans="1:5" ht="18" customHeight="1" x14ac:dyDescent="0.2">
      <c r="A178" s="187"/>
      <c r="B178" s="188"/>
      <c r="C178" s="189"/>
      <c r="D178" s="190"/>
      <c r="E178" s="190"/>
    </row>
    <row r="179" spans="1:5" ht="18" customHeight="1" x14ac:dyDescent="0.2">
      <c r="A179" s="187"/>
      <c r="B179" s="188"/>
      <c r="C179" s="189"/>
      <c r="D179" s="190"/>
      <c r="E179" s="190"/>
    </row>
    <row r="180" spans="1:5" ht="18" customHeight="1" x14ac:dyDescent="0.2">
      <c r="A180" s="187"/>
      <c r="B180" s="188"/>
      <c r="C180" s="189"/>
      <c r="D180" s="190"/>
      <c r="E180" s="190"/>
    </row>
    <row r="181" spans="1:5" ht="18" customHeight="1" x14ac:dyDescent="0.2">
      <c r="A181" s="187"/>
      <c r="B181" s="188"/>
      <c r="C181" s="189"/>
      <c r="D181" s="190"/>
      <c r="E181" s="190"/>
    </row>
    <row r="182" spans="1:5" ht="18" customHeight="1" x14ac:dyDescent="0.2">
      <c r="A182" s="187"/>
      <c r="B182" s="188"/>
      <c r="C182" s="189"/>
      <c r="D182" s="191"/>
      <c r="E182" s="191"/>
    </row>
    <row r="183" spans="1:5" ht="18" customHeight="1" x14ac:dyDescent="0.2">
      <c r="A183" s="187"/>
      <c r="B183" s="188"/>
      <c r="C183" s="189"/>
      <c r="D183" s="191"/>
      <c r="E183" s="191"/>
    </row>
    <row r="184" spans="1:5" ht="18" customHeight="1" x14ac:dyDescent="0.2">
      <c r="A184" s="187"/>
      <c r="B184" s="188"/>
      <c r="C184" s="189"/>
      <c r="D184" s="191"/>
      <c r="E184" s="191"/>
    </row>
    <row r="185" spans="1:5" ht="18" customHeight="1" x14ac:dyDescent="0.2">
      <c r="A185" s="187"/>
      <c r="B185" s="188"/>
      <c r="C185" s="189"/>
      <c r="D185" s="191"/>
      <c r="E185" s="191"/>
    </row>
    <row r="186" spans="1:5" ht="18" customHeight="1" x14ac:dyDescent="0.2">
      <c r="A186" s="187"/>
      <c r="B186" s="188"/>
      <c r="C186" s="189"/>
      <c r="D186" s="191"/>
      <c r="E186" s="191"/>
    </row>
    <row r="187" spans="1:5" ht="18" customHeight="1" x14ac:dyDescent="0.2">
      <c r="A187" s="187"/>
      <c r="B187" s="188"/>
      <c r="C187" s="189"/>
      <c r="D187" s="191"/>
      <c r="E187" s="191"/>
    </row>
    <row r="188" spans="1:5" ht="18" customHeight="1" x14ac:dyDescent="0.2">
      <c r="A188" s="187"/>
      <c r="B188" s="188"/>
      <c r="C188" s="189"/>
      <c r="D188" s="191"/>
      <c r="E188" s="191"/>
    </row>
    <row r="189" spans="1:5" ht="18" customHeight="1" x14ac:dyDescent="0.2">
      <c r="A189" s="187"/>
      <c r="B189" s="188"/>
      <c r="C189" s="189"/>
      <c r="D189" s="191"/>
      <c r="E189" s="191"/>
    </row>
    <row r="190" spans="1:5" ht="18" customHeight="1" x14ac:dyDescent="0.2">
      <c r="A190" s="187"/>
      <c r="B190" s="188"/>
      <c r="C190" s="189"/>
      <c r="D190" s="191"/>
      <c r="E190" s="191"/>
    </row>
    <row r="191" spans="1:5" ht="18" customHeight="1" x14ac:dyDescent="0.2">
      <c r="A191" s="187"/>
      <c r="B191" s="188"/>
      <c r="C191" s="189"/>
      <c r="D191" s="191"/>
      <c r="E191" s="191"/>
    </row>
    <row r="192" spans="1:5" ht="18" customHeight="1" x14ac:dyDescent="0.2">
      <c r="A192" s="187"/>
      <c r="B192" s="188"/>
      <c r="C192" s="189"/>
      <c r="D192" s="191"/>
      <c r="E192" s="191"/>
    </row>
    <row r="193" spans="1:5" ht="18" customHeight="1" x14ac:dyDescent="0.2">
      <c r="A193" s="187"/>
      <c r="B193" s="188"/>
      <c r="C193" s="189"/>
      <c r="D193" s="191"/>
      <c r="E193" s="191"/>
    </row>
    <row r="194" spans="1:5" ht="18" customHeight="1" x14ac:dyDescent="0.2">
      <c r="A194" s="187"/>
      <c r="B194" s="188"/>
      <c r="C194" s="189"/>
      <c r="D194" s="191"/>
      <c r="E194" s="191"/>
    </row>
    <row r="195" spans="1:5" ht="18" customHeight="1" x14ac:dyDescent="0.2">
      <c r="A195" s="187"/>
      <c r="B195" s="188"/>
      <c r="C195" s="189"/>
      <c r="D195" s="191"/>
      <c r="E195" s="191"/>
    </row>
    <row r="196" spans="1:5" x14ac:dyDescent="0.2">
      <c r="A196" s="187"/>
      <c r="B196" s="188"/>
      <c r="C196" s="189"/>
      <c r="D196" s="191"/>
      <c r="E196" s="191"/>
    </row>
    <row r="197" spans="1:5" x14ac:dyDescent="0.2">
      <c r="A197" s="187"/>
      <c r="B197" s="188"/>
      <c r="C197" s="189"/>
      <c r="D197" s="191"/>
      <c r="E197" s="191"/>
    </row>
    <row r="198" spans="1:5" x14ac:dyDescent="0.2">
      <c r="A198" s="187"/>
      <c r="B198" s="188"/>
      <c r="C198" s="189"/>
      <c r="D198" s="191"/>
      <c r="E198" s="191"/>
    </row>
    <row r="199" spans="1:5" x14ac:dyDescent="0.2">
      <c r="A199" s="187"/>
      <c r="B199" s="188"/>
      <c r="C199" s="189"/>
      <c r="D199" s="191"/>
      <c r="E199" s="191"/>
    </row>
    <row r="200" spans="1:5" x14ac:dyDescent="0.2">
      <c r="A200" s="187"/>
      <c r="B200" s="188"/>
      <c r="C200" s="189"/>
      <c r="D200" s="191"/>
      <c r="E200" s="191"/>
    </row>
    <row r="201" spans="1:5" x14ac:dyDescent="0.2">
      <c r="A201" s="187"/>
      <c r="B201" s="188"/>
      <c r="C201" s="189"/>
      <c r="D201" s="191"/>
      <c r="E201" s="191"/>
    </row>
    <row r="202" spans="1:5" x14ac:dyDescent="0.2">
      <c r="A202" s="187"/>
      <c r="B202" s="188"/>
      <c r="C202" s="189"/>
      <c r="D202" s="191"/>
      <c r="E202" s="191"/>
    </row>
    <row r="203" spans="1:5" x14ac:dyDescent="0.2">
      <c r="A203" s="187"/>
      <c r="B203" s="188"/>
      <c r="C203" s="189"/>
      <c r="D203" s="191"/>
      <c r="E203" s="191"/>
    </row>
    <row r="204" spans="1:5" x14ac:dyDescent="0.2">
      <c r="A204" s="187"/>
      <c r="B204" s="188"/>
      <c r="C204" s="189"/>
      <c r="D204" s="191"/>
      <c r="E204" s="191"/>
    </row>
    <row r="205" spans="1:5" x14ac:dyDescent="0.2">
      <c r="A205" s="187"/>
      <c r="B205" s="188"/>
      <c r="C205" s="189"/>
      <c r="D205" s="191"/>
      <c r="E205" s="191"/>
    </row>
    <row r="206" spans="1:5" x14ac:dyDescent="0.2">
      <c r="A206" s="187"/>
      <c r="B206" s="188"/>
      <c r="C206" s="189"/>
      <c r="D206" s="191"/>
      <c r="E206" s="191"/>
    </row>
    <row r="207" spans="1:5" x14ac:dyDescent="0.2">
      <c r="A207" s="187"/>
      <c r="B207" s="188"/>
      <c r="C207" s="189"/>
      <c r="D207" s="191"/>
      <c r="E207" s="191"/>
    </row>
    <row r="208" spans="1:5" x14ac:dyDescent="0.2">
      <c r="A208" s="187"/>
      <c r="B208" s="188"/>
      <c r="C208" s="189"/>
      <c r="D208" s="191"/>
      <c r="E208" s="191"/>
    </row>
    <row r="209" spans="1:5" x14ac:dyDescent="0.2">
      <c r="A209" s="187"/>
      <c r="B209" s="188"/>
      <c r="C209" s="189"/>
      <c r="D209" s="191"/>
      <c r="E209" s="191"/>
    </row>
    <row r="210" spans="1:5" x14ac:dyDescent="0.2">
      <c r="A210" s="187"/>
      <c r="B210" s="188"/>
      <c r="C210" s="189"/>
      <c r="D210" s="191"/>
      <c r="E210" s="191"/>
    </row>
    <row r="211" spans="1:5" x14ac:dyDescent="0.2">
      <c r="A211" s="187"/>
      <c r="B211" s="188"/>
      <c r="C211" s="189"/>
      <c r="D211" s="191"/>
      <c r="E211" s="191"/>
    </row>
    <row r="212" spans="1:5" x14ac:dyDescent="0.2">
      <c r="A212" s="193"/>
      <c r="B212" s="1"/>
      <c r="C212" s="90"/>
      <c r="D212" s="191"/>
      <c r="E212" s="191"/>
    </row>
    <row r="213" spans="1:5" x14ac:dyDescent="0.2">
      <c r="A213" s="193"/>
      <c r="B213" s="1"/>
      <c r="C213" s="90"/>
    </row>
    <row r="214" spans="1:5" x14ac:dyDescent="0.2">
      <c r="A214" s="193"/>
      <c r="B214" s="1"/>
      <c r="C214" s="90"/>
    </row>
    <row r="215" spans="1:5" x14ac:dyDescent="0.2">
      <c r="A215" s="193"/>
      <c r="B215" s="1"/>
      <c r="C215" s="90"/>
    </row>
    <row r="216" spans="1:5" x14ac:dyDescent="0.2">
      <c r="A216" s="193"/>
      <c r="B216" s="1"/>
      <c r="C216" s="90"/>
    </row>
    <row r="217" spans="1:5" x14ac:dyDescent="0.2">
      <c r="A217" s="193"/>
      <c r="B217" s="1"/>
      <c r="C217" s="90"/>
    </row>
    <row r="218" spans="1:5" x14ac:dyDescent="0.2">
      <c r="A218" s="193"/>
      <c r="B218" s="1"/>
      <c r="C218" s="90"/>
    </row>
    <row r="219" spans="1:5" x14ac:dyDescent="0.2">
      <c r="A219" s="193"/>
      <c r="B219" s="1"/>
      <c r="C219" s="90"/>
    </row>
    <row r="220" spans="1:5" x14ac:dyDescent="0.2">
      <c r="A220" s="193"/>
      <c r="B220" s="1"/>
      <c r="C220" s="90"/>
    </row>
    <row r="221" spans="1:5" x14ac:dyDescent="0.2">
      <c r="A221" s="193"/>
      <c r="B221" s="1"/>
      <c r="C221" s="90"/>
    </row>
    <row r="222" spans="1:5" x14ac:dyDescent="0.2">
      <c r="A222" s="193"/>
      <c r="B222" s="1"/>
      <c r="C222" s="90"/>
    </row>
    <row r="223" spans="1:5" x14ac:dyDescent="0.2">
      <c r="A223" s="193"/>
      <c r="B223" s="1"/>
      <c r="C223" s="90"/>
    </row>
    <row r="224" spans="1:5" x14ac:dyDescent="0.2">
      <c r="A224" s="193"/>
      <c r="B224" s="1"/>
      <c r="C224" s="90"/>
    </row>
    <row r="225" spans="1:3" x14ac:dyDescent="0.2">
      <c r="A225" s="193"/>
      <c r="B225" s="1"/>
      <c r="C225" s="90"/>
    </row>
    <row r="226" spans="1:3" x14ac:dyDescent="0.2">
      <c r="A226" s="193"/>
      <c r="B226" s="1"/>
      <c r="C226" s="90"/>
    </row>
    <row r="227" spans="1:3" x14ac:dyDescent="0.2">
      <c r="A227" s="193"/>
      <c r="B227" s="1"/>
      <c r="C227" s="90"/>
    </row>
    <row r="228" spans="1:3" x14ac:dyDescent="0.2">
      <c r="A228" s="193"/>
      <c r="B228" s="1"/>
      <c r="C228" s="90"/>
    </row>
    <row r="229" spans="1:3" x14ac:dyDescent="0.2">
      <c r="A229" s="193"/>
      <c r="B229" s="1"/>
      <c r="C229" s="90"/>
    </row>
    <row r="230" spans="1:3" x14ac:dyDescent="0.2">
      <c r="A230" s="193"/>
      <c r="B230" s="1"/>
      <c r="C230" s="90"/>
    </row>
    <row r="231" spans="1:3" x14ac:dyDescent="0.2">
      <c r="A231" s="193"/>
      <c r="B231" s="1"/>
      <c r="C231" s="90"/>
    </row>
    <row r="232" spans="1:3" x14ac:dyDescent="0.2">
      <c r="A232" s="193"/>
      <c r="B232" s="1"/>
      <c r="C232" s="90"/>
    </row>
    <row r="233" spans="1:3" x14ac:dyDescent="0.2">
      <c r="A233" s="193"/>
      <c r="B233" s="1"/>
      <c r="C233" s="90"/>
    </row>
    <row r="234" spans="1:3" x14ac:dyDescent="0.2">
      <c r="A234" s="193"/>
      <c r="B234" s="1"/>
      <c r="C234" s="90"/>
    </row>
    <row r="235" spans="1:3" x14ac:dyDescent="0.2">
      <c r="A235" s="193"/>
      <c r="B235" s="1"/>
      <c r="C235" s="90"/>
    </row>
    <row r="236" spans="1:3" x14ac:dyDescent="0.2">
      <c r="A236" s="193"/>
      <c r="B236" s="1"/>
      <c r="C236" s="90"/>
    </row>
    <row r="237" spans="1:3" x14ac:dyDescent="0.2">
      <c r="A237" s="193"/>
      <c r="B237" s="1"/>
      <c r="C237" s="90"/>
    </row>
    <row r="238" spans="1:3" x14ac:dyDescent="0.2">
      <c r="A238" s="193"/>
      <c r="B238" s="1"/>
      <c r="C238" s="90"/>
    </row>
    <row r="239" spans="1:3" x14ac:dyDescent="0.2">
      <c r="A239" s="193"/>
      <c r="B239" s="1"/>
      <c r="C239" s="90"/>
    </row>
    <row r="240" spans="1:3" x14ac:dyDescent="0.2">
      <c r="A240" s="193"/>
      <c r="B240" s="1"/>
      <c r="C240" s="90"/>
    </row>
    <row r="241" spans="1:3" x14ac:dyDescent="0.2">
      <c r="A241" s="193"/>
      <c r="B241" s="1"/>
      <c r="C241" s="90"/>
    </row>
    <row r="242" spans="1:3" x14ac:dyDescent="0.2">
      <c r="A242" s="193"/>
      <c r="B242" s="1"/>
      <c r="C242" s="90"/>
    </row>
    <row r="243" spans="1:3" x14ac:dyDescent="0.2">
      <c r="A243" s="193"/>
      <c r="B243" s="1"/>
      <c r="C243" s="90"/>
    </row>
    <row r="244" spans="1:3" x14ac:dyDescent="0.2">
      <c r="A244" s="193"/>
      <c r="B244" s="1"/>
      <c r="C244" s="90"/>
    </row>
    <row r="245" spans="1:3" x14ac:dyDescent="0.2">
      <c r="A245" s="193"/>
      <c r="B245" s="1"/>
      <c r="C245" s="90"/>
    </row>
    <row r="246" spans="1:3" x14ac:dyDescent="0.2">
      <c r="A246" s="193"/>
      <c r="B246" s="1"/>
      <c r="C246" s="90"/>
    </row>
    <row r="247" spans="1:3" x14ac:dyDescent="0.2">
      <c r="A247" s="193"/>
      <c r="B247" s="1"/>
      <c r="C247" s="90"/>
    </row>
    <row r="248" spans="1:3" x14ac:dyDescent="0.2">
      <c r="A248" s="193"/>
      <c r="B248" s="1"/>
      <c r="C248" s="90"/>
    </row>
    <row r="249" spans="1:3" x14ac:dyDescent="0.2">
      <c r="A249" s="193"/>
      <c r="B249" s="1"/>
      <c r="C249" s="90"/>
    </row>
    <row r="250" spans="1:3" x14ac:dyDescent="0.2">
      <c r="A250" s="193"/>
      <c r="B250" s="1"/>
      <c r="C250" s="90"/>
    </row>
    <row r="251" spans="1:3" x14ac:dyDescent="0.2">
      <c r="A251" s="193"/>
      <c r="B251" s="1"/>
      <c r="C251" s="90"/>
    </row>
    <row r="252" spans="1:3" x14ac:dyDescent="0.2">
      <c r="A252" s="193"/>
      <c r="B252" s="1"/>
      <c r="C252" s="90"/>
    </row>
    <row r="253" spans="1:3" x14ac:dyDescent="0.2">
      <c r="A253" s="193"/>
      <c r="B253" s="1"/>
      <c r="C253" s="90"/>
    </row>
    <row r="254" spans="1:3" x14ac:dyDescent="0.2">
      <c r="A254" s="193"/>
      <c r="B254" s="1"/>
      <c r="C254" s="90"/>
    </row>
    <row r="255" spans="1:3" x14ac:dyDescent="0.2">
      <c r="A255" s="193"/>
      <c r="B255" s="1"/>
      <c r="C255" s="90"/>
    </row>
    <row r="256" spans="1:3" x14ac:dyDescent="0.2">
      <c r="A256" s="193"/>
      <c r="B256" s="1"/>
      <c r="C256" s="90"/>
    </row>
    <row r="257" spans="1:3" x14ac:dyDescent="0.2">
      <c r="A257" s="193"/>
      <c r="B257" s="1"/>
      <c r="C257" s="90"/>
    </row>
    <row r="258" spans="1:3" x14ac:dyDescent="0.2">
      <c r="A258" s="193"/>
      <c r="B258" s="1"/>
      <c r="C258" s="90"/>
    </row>
    <row r="259" spans="1:3" x14ac:dyDescent="0.2">
      <c r="A259" s="193"/>
      <c r="B259" s="1"/>
      <c r="C259" s="90"/>
    </row>
    <row r="260" spans="1:3" x14ac:dyDescent="0.2">
      <c r="A260" s="193"/>
      <c r="B260" s="1"/>
      <c r="C260" s="90"/>
    </row>
    <row r="261" spans="1:3" x14ac:dyDescent="0.2">
      <c r="A261" s="193"/>
      <c r="B261" s="1"/>
      <c r="C261" s="90"/>
    </row>
    <row r="262" spans="1:3" x14ac:dyDescent="0.2">
      <c r="A262" s="193"/>
      <c r="B262" s="1"/>
      <c r="C262" s="90"/>
    </row>
    <row r="263" spans="1:3" x14ac:dyDescent="0.2">
      <c r="A263" s="193"/>
      <c r="B263" s="1"/>
      <c r="C263" s="90"/>
    </row>
    <row r="264" spans="1:3" x14ac:dyDescent="0.2">
      <c r="A264" s="193"/>
      <c r="B264" s="1"/>
      <c r="C264" s="90"/>
    </row>
    <row r="265" spans="1:3" x14ac:dyDescent="0.2">
      <c r="A265" s="193"/>
      <c r="B265" s="1"/>
      <c r="C265" s="90"/>
    </row>
    <row r="266" spans="1:3" x14ac:dyDescent="0.2">
      <c r="A266" s="193"/>
      <c r="B266" s="1"/>
      <c r="C266" s="90"/>
    </row>
    <row r="267" spans="1:3" x14ac:dyDescent="0.2">
      <c r="A267" s="193"/>
      <c r="B267" s="1"/>
      <c r="C267" s="90"/>
    </row>
    <row r="268" spans="1:3" x14ac:dyDescent="0.2">
      <c r="A268" s="193"/>
      <c r="B268" s="1"/>
      <c r="C268" s="90"/>
    </row>
    <row r="269" spans="1:3" x14ac:dyDescent="0.2">
      <c r="A269" s="193"/>
      <c r="B269" s="1"/>
      <c r="C269" s="90"/>
    </row>
    <row r="270" spans="1:3" x14ac:dyDescent="0.2">
      <c r="A270" s="193"/>
      <c r="B270" s="1"/>
      <c r="C270" s="90"/>
    </row>
    <row r="271" spans="1:3" x14ac:dyDescent="0.2">
      <c r="A271" s="193"/>
      <c r="B271" s="1"/>
      <c r="C271" s="90"/>
    </row>
    <row r="272" spans="1:3" x14ac:dyDescent="0.2">
      <c r="A272" s="193"/>
      <c r="B272" s="1"/>
      <c r="C272" s="90"/>
    </row>
    <row r="273" spans="1:3" x14ac:dyDescent="0.2">
      <c r="A273" s="193"/>
      <c r="B273" s="1"/>
      <c r="C273" s="90"/>
    </row>
    <row r="274" spans="1:3" x14ac:dyDescent="0.2">
      <c r="A274" s="193"/>
      <c r="B274" s="1"/>
      <c r="C274" s="90"/>
    </row>
    <row r="275" spans="1:3" x14ac:dyDescent="0.2">
      <c r="A275" s="193"/>
      <c r="B275" s="1"/>
      <c r="C275" s="90"/>
    </row>
    <row r="276" spans="1:3" x14ac:dyDescent="0.2">
      <c r="A276" s="193"/>
      <c r="B276" s="1"/>
      <c r="C276" s="90"/>
    </row>
    <row r="277" spans="1:3" x14ac:dyDescent="0.2">
      <c r="A277" s="193"/>
      <c r="B277" s="1"/>
      <c r="C277" s="90"/>
    </row>
    <row r="278" spans="1:3" x14ac:dyDescent="0.2">
      <c r="A278" s="193"/>
      <c r="B278" s="1"/>
      <c r="C278" s="90"/>
    </row>
    <row r="279" spans="1:3" x14ac:dyDescent="0.2">
      <c r="A279" s="193"/>
      <c r="B279" s="1"/>
      <c r="C279" s="90"/>
    </row>
    <row r="280" spans="1:3" x14ac:dyDescent="0.2">
      <c r="A280" s="193"/>
      <c r="B280" s="1"/>
      <c r="C280" s="90"/>
    </row>
    <row r="281" spans="1:3" x14ac:dyDescent="0.2">
      <c r="A281" s="193"/>
      <c r="B281" s="1"/>
      <c r="C281" s="90"/>
    </row>
    <row r="282" spans="1:3" x14ac:dyDescent="0.2">
      <c r="A282" s="193"/>
      <c r="B282" s="1"/>
      <c r="C282" s="90"/>
    </row>
    <row r="283" spans="1:3" x14ac:dyDescent="0.2">
      <c r="A283" s="193"/>
      <c r="B283" s="1"/>
      <c r="C283" s="90"/>
    </row>
    <row r="284" spans="1:3" x14ac:dyDescent="0.2">
      <c r="A284" s="193"/>
      <c r="B284" s="1"/>
      <c r="C284" s="90"/>
    </row>
  </sheetData>
  <sheetProtection algorithmName="SHA-512" hashValue="Jg51YQVjrzlkQ3d8TpwoKiLIBVrdY2WzrTnUoQu0cJi01bnWqsZJo23eertAklHNEK5PAiL53klzxfDl9X0MVw==" saltValue="hqc9KzpNt5Fc+gG9ceeSXQ==" spinCount="100000" sheet="1" objects="1" scenarios="1"/>
  <mergeCells count="14">
    <mergeCell ref="A6:H6"/>
    <mergeCell ref="A1:H1"/>
    <mergeCell ref="A2:H2"/>
    <mergeCell ref="A3:H3"/>
    <mergeCell ref="A4:H4"/>
    <mergeCell ref="A5:H5"/>
    <mergeCell ref="A87:H87"/>
    <mergeCell ref="A88:H88"/>
    <mergeCell ref="A83:B83"/>
    <mergeCell ref="E83:G83"/>
    <mergeCell ref="A84:B84"/>
    <mergeCell ref="E84:G84"/>
    <mergeCell ref="A85:B85"/>
    <mergeCell ref="A86:H8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2020-07-09T19:36:07Z</dcterms:modified>
</cp:coreProperties>
</file>